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aa\"/>
    </mc:Choice>
  </mc:AlternateContent>
  <xr:revisionPtr revIDLastSave="0" documentId="8_{9ADF6B77-8B99-414D-9B72-AD1D64473298}" xr6:coauthVersionLast="47" xr6:coauthVersionMax="47" xr10:uidLastSave="{00000000-0000-0000-0000-000000000000}"/>
  <bookViews>
    <workbookView xWindow="-108" yWindow="-108" windowWidth="23256" windowHeight="12576" tabRatio="908" activeTab="6" xr2:uid="{00000000-000D-0000-FFFF-FFFF00000000}"/>
  </bookViews>
  <sheets>
    <sheet name="OPĆI DIO - SAŽETAK" sheetId="1" r:id="rId1"/>
    <sheet name="PR I RA PO IZVOR" sheetId="2" r:id="rId2"/>
    <sheet name="PR I RA PO EKONOM" sheetId="7" r:id="rId3"/>
    <sheet name="RAČUN PR I RA PO FUNKC KLAS" sheetId="4" r:id="rId4"/>
    <sheet name="RAČ FINANCIRANJA PO IZVORU" sheetId="5" r:id="rId5"/>
    <sheet name="RAČ FINANCIRANJA PO EKONOM KLAS" sheetId="9" r:id="rId6"/>
    <sheet name="POSEBNI DIO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6" l="1"/>
  <c r="F8" i="6"/>
  <c r="F9" i="6"/>
  <c r="F10" i="6"/>
  <c r="F11" i="6"/>
  <c r="F12" i="6"/>
  <c r="F13" i="6"/>
  <c r="F14" i="6"/>
  <c r="F15" i="6"/>
  <c r="F17" i="6"/>
  <c r="F18" i="6"/>
  <c r="F19" i="6"/>
  <c r="F20" i="6"/>
  <c r="F21" i="6"/>
  <c r="F22" i="6"/>
  <c r="F25" i="6"/>
  <c r="F26" i="6"/>
  <c r="F27" i="6"/>
  <c r="F28" i="6"/>
  <c r="F29" i="6"/>
  <c r="F30" i="6"/>
  <c r="F31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3" i="6"/>
  <c r="F54" i="6"/>
  <c r="F55" i="6"/>
  <c r="F56" i="6"/>
  <c r="F58" i="6"/>
  <c r="F59" i="6"/>
  <c r="F60" i="6"/>
  <c r="F61" i="6"/>
  <c r="F62" i="6"/>
  <c r="F63" i="6"/>
  <c r="F70" i="6"/>
  <c r="F71" i="6"/>
  <c r="F72" i="6"/>
  <c r="F73" i="6"/>
  <c r="F74" i="6"/>
  <c r="F75" i="6"/>
  <c r="F76" i="6"/>
  <c r="F77" i="6"/>
  <c r="F78" i="6"/>
  <c r="F79" i="6"/>
  <c r="F80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4" i="6"/>
  <c r="F105" i="6"/>
  <c r="F106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2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C191" i="6"/>
  <c r="C57" i="6"/>
  <c r="D57" i="6"/>
  <c r="F57" i="6" s="1"/>
  <c r="C52" i="6"/>
  <c r="D52" i="6"/>
  <c r="F52" i="6" s="1"/>
  <c r="C39" i="6"/>
  <c r="D39" i="6"/>
  <c r="C32" i="6"/>
  <c r="D32" i="6"/>
  <c r="F32" i="6" s="1"/>
  <c r="D24" i="6"/>
  <c r="F24" i="6" s="1"/>
  <c r="C24" i="6"/>
  <c r="D16" i="6"/>
  <c r="F16" i="6" s="1"/>
  <c r="D74" i="7"/>
  <c r="G74" i="7" s="1"/>
  <c r="C74" i="7"/>
  <c r="D66" i="7"/>
  <c r="G66" i="7" s="1"/>
  <c r="C66" i="7"/>
  <c r="C56" i="7"/>
  <c r="D56" i="7"/>
  <c r="G56" i="7" s="1"/>
  <c r="C46" i="7"/>
  <c r="D46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7" i="7"/>
  <c r="G58" i="7"/>
  <c r="G59" i="7"/>
  <c r="G60" i="7"/>
  <c r="G61" i="7"/>
  <c r="G62" i="7"/>
  <c r="G63" i="7"/>
  <c r="G64" i="7"/>
  <c r="G65" i="7"/>
  <c r="G67" i="7"/>
  <c r="G68" i="7"/>
  <c r="G69" i="7"/>
  <c r="G70" i="7"/>
  <c r="G71" i="7"/>
  <c r="G72" i="7"/>
  <c r="G73" i="7"/>
  <c r="G75" i="7"/>
  <c r="G76" i="7"/>
  <c r="G78" i="7"/>
  <c r="G79" i="7"/>
  <c r="G80" i="7"/>
  <c r="G81" i="7"/>
  <c r="G83" i="7"/>
  <c r="G84" i="7"/>
  <c r="G85" i="7"/>
  <c r="G86" i="7"/>
  <c r="G87" i="7"/>
  <c r="G88" i="7"/>
  <c r="G91" i="7"/>
  <c r="G92" i="7"/>
  <c r="G94" i="7"/>
  <c r="G96" i="7"/>
  <c r="G97" i="7"/>
  <c r="G35" i="7"/>
  <c r="D95" i="7"/>
  <c r="G95" i="7" s="1"/>
  <c r="C95" i="7"/>
  <c r="D77" i="7"/>
  <c r="G77" i="7" s="1"/>
  <c r="C7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7" i="7"/>
  <c r="C87" i="7"/>
  <c r="C35" i="7"/>
  <c r="C7" i="7"/>
  <c r="C33" i="7" s="1"/>
  <c r="E101" i="7"/>
  <c r="D101" i="7"/>
  <c r="C101" i="7"/>
  <c r="B101" i="7"/>
  <c r="B29" i="1"/>
  <c r="B16" i="1"/>
  <c r="B13" i="1"/>
  <c r="C19" i="4"/>
  <c r="C11" i="4" s="1"/>
  <c r="C10" i="4" s="1"/>
  <c r="C9" i="4" s="1"/>
  <c r="F6" i="6"/>
  <c r="E68" i="2"/>
  <c r="D68" i="2"/>
  <c r="C68" i="2"/>
  <c r="B68" i="2"/>
  <c r="C53" i="2"/>
  <c r="C52" i="2" s="1"/>
  <c r="C45" i="2"/>
  <c r="C40" i="2"/>
  <c r="C31" i="2"/>
  <c r="C27" i="2"/>
  <c r="C18" i="2"/>
  <c r="C15" i="2"/>
  <c r="C7" i="2"/>
  <c r="C6" i="2" s="1"/>
  <c r="C24" i="2" s="1"/>
  <c r="C26" i="2" l="1"/>
  <c r="C62" i="2"/>
  <c r="C97" i="7"/>
</calcChain>
</file>

<file path=xl/sharedStrings.xml><?xml version="1.0" encoding="utf-8"?>
<sst xmlns="http://schemas.openxmlformats.org/spreadsheetml/2006/main" count="543" uniqueCount="229">
  <si>
    <t>Oznaka</t>
  </si>
  <si>
    <t>Plan 2023.</t>
  </si>
  <si>
    <t>I Rebalans 2023.</t>
  </si>
  <si>
    <t>Indeks 4./1. (5.)</t>
  </si>
  <si>
    <t>Indeks 4./3. (6.)</t>
  </si>
  <si>
    <t>A. RAČUN PRIHODA I RASHODA</t>
  </si>
  <si>
    <t>6 Prihodi poslovanja</t>
  </si>
  <si>
    <t>7 Prihodi od prodaje nefinancijske imovine</t>
  </si>
  <si>
    <t>SVEUKUPNO PRIHODI</t>
  </si>
  <si>
    <t>3 Rashodi poslovanja</t>
  </si>
  <si>
    <t>4 Rashodi za nabavu nefinancijske imovine</t>
  </si>
  <si>
    <t>SVEUKUPNO RASHODI</t>
  </si>
  <si>
    <t>POLUGODIŠNJI IZVJEŠTAJ O IZVRŠENJU FINANCIJSKOG PLANA:</t>
  </si>
  <si>
    <t>I. OPĆI DIO</t>
  </si>
  <si>
    <t>A) SAŽETAK RAČUNA PRIHODA I RASHODA</t>
  </si>
  <si>
    <t>B) SAŽETAK RAČUNA FINANCIRANJA</t>
  </si>
  <si>
    <t>NETO FINANCIRANJE</t>
  </si>
  <si>
    <t>PRIMICI OD FINANCIJSKE IMOVINE 
I ZADUŽIVANJA</t>
  </si>
  <si>
    <t>IZDACI ZA FINANCIJSKU IMOVINU I 
OTPLATE ZAJMOVA</t>
  </si>
  <si>
    <t>1. PRIHODI I PRIMICI</t>
  </si>
  <si>
    <t>2. RASHODI I IZDACI</t>
  </si>
  <si>
    <t>3. RAZLIKA - VIŠAK/MANJAK</t>
  </si>
  <si>
    <t>D. RASPOLOŽIVA SREDSTVA IZ PRETHODNIH GODINA</t>
  </si>
  <si>
    <t>C. PRORAČUN UKUPNO</t>
  </si>
  <si>
    <t>VIŠAK/MANJAK PRIHODA preneseni (+/-)</t>
  </si>
  <si>
    <t>VIŠAK/MANJAK PRIHODA</t>
  </si>
  <si>
    <t>C) PRORAČUN UKUPNO</t>
  </si>
  <si>
    <t>D) PRENESENI VIŠAK ILI PRENESENI MANJAK I VIŠEGODIŠNJI PLAN URAVNOTEŽENJA</t>
  </si>
  <si>
    <t xml:space="preserve">OPĆI DIO </t>
  </si>
  <si>
    <t>Ostvarenje 01.01.-30.06.2022.</t>
  </si>
  <si>
    <t>Ostvarenje 01.01.-30.06.2023.</t>
  </si>
  <si>
    <t>63 Pomoći iz inozemstva i od subjekata unutar općeg proračuna</t>
  </si>
  <si>
    <t>503 POMOĆI IZ NENADLEŽNIH PRORAČUNA - KORISNICI</t>
  </si>
  <si>
    <t>512 Pomoći iz državnog proračuna - plaće MZOS</t>
  </si>
  <si>
    <t>560 POMOĆI-FOND EU KORISNICI</t>
  </si>
  <si>
    <t>64 Prihodi od imovine</t>
  </si>
  <si>
    <t>1110 OPĆI PRIHODI I PRIMICI KORISNICI</t>
  </si>
  <si>
    <t>65 Prihodi od upravnih i administrativnih pristojbi, pristojbi po posebnim propisima i naknada</t>
  </si>
  <si>
    <t>432 PRIHODI ZA POSEBNE NAMJENE - korisnici</t>
  </si>
  <si>
    <t>66 Prihodi od prodaje proizvoda i robe te pruženih usluga i prihodi od donacija te povrati po protestiranim jamstvima</t>
  </si>
  <si>
    <t>03 Vlastiti prihodi</t>
  </si>
  <si>
    <t>611 Donacije</t>
  </si>
  <si>
    <t>67 Prihodi iz nadležnog proračuna i od HZZO-a temeljem ugovornih obveza</t>
  </si>
  <si>
    <t>01 Opći prihodi i primici</t>
  </si>
  <si>
    <t>05 Pomoći</t>
  </si>
  <si>
    <t>72 Prihodi od prodaje proizvedene dugotrajne imovine</t>
  </si>
  <si>
    <t>711 Prihodi od nefinancijske imovine i nadoknade štete s osnova osiguranja</t>
  </si>
  <si>
    <t>31 Rashodi za zaposlene</t>
  </si>
  <si>
    <t>32 Materijalni rashodi</t>
  </si>
  <si>
    <t>34 Financijski rashodi</t>
  </si>
  <si>
    <t>37 Naknade građanima i kućanstvima na temelju osiguranja i druge naknade</t>
  </si>
  <si>
    <t>38 Ostali rashodi</t>
  </si>
  <si>
    <t>42 Rashodi za nabavu proizvedene dugotrajne imovine</t>
  </si>
  <si>
    <t>45 Rashodi za dodatna ulaganja na nefinancijskoj imovini</t>
  </si>
  <si>
    <t>Ostvarenje preth. god. (1)</t>
  </si>
  <si>
    <t>Izvorni plan (2.)</t>
  </si>
  <si>
    <t>SVEUKUPNO RASHODI I IZDACI</t>
  </si>
  <si>
    <t>8 UPRAVNI ODJEL ZA ŠKOLSTVO</t>
  </si>
  <si>
    <t>8-34 MIOŠ KARLOVAC</t>
  </si>
  <si>
    <t>0 Javnost</t>
  </si>
  <si>
    <t>09 OBRAZOVANJE</t>
  </si>
  <si>
    <t>0922 Više srednjoškolsko obrazovanje</t>
  </si>
  <si>
    <t>0960 Dodatne usluge u obrazovanju</t>
  </si>
  <si>
    <t>Razred</t>
  </si>
  <si>
    <t>Skupina</t>
  </si>
  <si>
    <t>Izvor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</si>
  <si>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</si>
  <si>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</si>
  <si>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</si>
  <si>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</si>
  <si>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</si>
  <si>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</si>
  <si>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II POSEBNI DIO</t>
  </si>
  <si>
    <t>Ostvarenje 01.01.-30.06.2022.
(1)</t>
  </si>
  <si>
    <t>Plan 2023.
(2)</t>
  </si>
  <si>
    <t>I Rebalans 2023.
(3)</t>
  </si>
  <si>
    <t>Ostvarenje 01.01.-30.06.2023.
(4)</t>
  </si>
  <si>
    <t>5 Izdaci za financijsku imovinu i otplate zajmova</t>
  </si>
  <si>
    <t>UKUPNI PRIHODI</t>
  </si>
  <si>
    <t>UKUPNI RASHODI</t>
  </si>
  <si>
    <t>RAZLIKA</t>
  </si>
  <si>
    <t>PRENESENI MANJAK POKRIVEN 
PRIHODIMA</t>
  </si>
  <si>
    <t>RASHODI FINANCIRANI PRENESENIM VIŠKOM PRIHODA IZ PRETHODNIH GODINA</t>
  </si>
  <si>
    <t>IZVJEŠTAJ O RASHODIMA PREMA FUNKCIJSKOJ KLASIFIKACIJI</t>
  </si>
  <si>
    <t xml:space="preserve">B) RAČUN FINANCIRANJA </t>
  </si>
  <si>
    <t>IZVJEŠTAJ RAČUNA FINANCIRANJA PO IZVORIMA</t>
  </si>
  <si>
    <t>IZVJEŠTAJ RAČUNA FINANCIRANJA PO EKONOMSKOJ KLASIFIKACIJI</t>
  </si>
  <si>
    <t>IZVRŠENJE RASHODA I IZDATAKA PRORAČUNA ISKAZANIH PO ORGANIZACIJSKOJ KLASIFIKACIJI, 
IZVORIMA FINANCIRANJA I EKONOMSKOJ KLASIFIKACIJI RASPOREĐENIH 
U PROGREME I AKTIVNOSTI I PROJEKTE</t>
  </si>
  <si>
    <t>636 Pomoći proračunskim korisnicima iz proračuna koji im nije nadležan</t>
  </si>
  <si>
    <t>6361 Tekuće pomoći proračunskim korisnicima iz proračuna koji im nije nadležan</t>
  </si>
  <si>
    <t>638 Pomoći temeljem prijenosa EU sredstava</t>
  </si>
  <si>
    <t>6381 Tekuće pomoći iz državnog proračuna temeljem prijenosa EU sredstava</t>
  </si>
  <si>
    <t>641 Prihodi od financijske imovine</t>
  </si>
  <si>
    <t>6413 Kamate na oročena sredstva i depozite po viđenju</t>
  </si>
  <si>
    <t>652 Prihodi po posebnim propisima</t>
  </si>
  <si>
    <t>6526 Ostali nespomenuti prihodi</t>
  </si>
  <si>
    <t>661 Prihodi od prodaje proizvoda i robe te pruženih usluga</t>
  </si>
  <si>
    <t>6614 Prihodi od prodaje proizvoda i robe</t>
  </si>
  <si>
    <t>6615 Prihodi od pruženih usluga</t>
  </si>
  <si>
    <t>663 Donacije od pravnih i fizičkih osoba izvan općeg proračuna i povrat donacija po protestiranim jamstvima</t>
  </si>
  <si>
    <t>6631 Tekuće donacije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</si>
  <si>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</si>
  <si>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</si>
  <si>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</si>
  <si>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721 Prihodi od prodaje građevinskih objekata</t>
  </si>
  <si>
    <t>7211 Stambeni objekti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</si>
  <si>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</si>
  <si>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</si>
  <si>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</si>
  <si>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</si>
  <si>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</si>
  <si>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</si>
  <si>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</si>
  <si>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</si>
  <si>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</si>
  <si>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</si>
  <si>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</si>
  <si>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</si>
  <si>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</si>
  <si>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</si>
  <si>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</si>
  <si>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</si>
  <si>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</si>
  <si>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</si>
  <si>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</si>
  <si>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</si>
  <si>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</si>
  <si>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</si>
  <si>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</si>
  <si>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</si>
  <si>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</si>
  <si>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</si>
  <si>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</si>
  <si>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</si>
  <si>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</si>
  <si>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</si>
  <si>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</si>
  <si>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</si>
  <si>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3292 Premije osiguranja</t>
  </si>
  <si>
    <t>3293 Reprezentacija</t>
  </si>
  <si>
    <t>3294 Članarine</t>
  </si>
  <si>
    <t>3295 Pristojbe i naknade</t>
  </si>
  <si>
    <t>3299 Ostali nespomenuti rashodi poslovanja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</si>
  <si>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</si>
  <si>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</si>
  <si>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</si>
  <si>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</si>
  <si>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372 Ostale naknade građanima i kućanstvima iz proračuna</t>
  </si>
  <si>
    <t>3721 Naknade građanima i kućanstvima u novcu</t>
  </si>
  <si>
    <t>3722 Naknade građanima i kućanstvima u naravi</t>
  </si>
  <si>
    <t>381 Tekuće donacije</t>
  </si>
  <si>
    <t>3812 Tekuće donacije u naravi</t>
  </si>
  <si>
    <t>421 Građevinski objekti</t>
  </si>
  <si>
    <t>4212 Poslovni objekti</t>
  </si>
  <si>
    <t>422 Postrojenja i oprema</t>
  </si>
  <si>
    <t>4221 Uredska oprema i namještaj</t>
  </si>
  <si>
    <t>4223 Oprema za održavanje i zaštitu</t>
  </si>
  <si>
    <t>4225 Instrumenti, uređaji i strojevi</t>
  </si>
  <si>
    <t>4227 Uređaji, strojevi i oprema za ostale namjene</t>
  </si>
  <si>
    <t>123 Zakonski standard javnih ustanova SŠ</t>
  </si>
  <si>
    <t>A100037 Odgojnoobrazovno, administrativno i tehničko osoblje</t>
  </si>
  <si>
    <t>A100037A Odgojnoobrazovno, administrativno i tehničko osoblje - POSEBNI DIO</t>
  </si>
  <si>
    <t>A100038 Operativni plan TIO - SŠ</t>
  </si>
  <si>
    <t>K100004 Nefinancijska imovina i investicijsko održavanje SŠ</t>
  </si>
  <si>
    <t>125 Program javnih potreba iznad standarda - vlastiti prihodi</t>
  </si>
  <si>
    <t>A100042 Javne potrebe iznad standarda-vlastiti prihodi</t>
  </si>
  <si>
    <t>141 Javne potrebe iznad zakonskog standarda SŠ</t>
  </si>
  <si>
    <t>A100078 Županijske javne potrebe SŠ</t>
  </si>
  <si>
    <t>A100142B Prihodi od nefinancijske imovine i nadoknade štete s osnova osiguranja</t>
  </si>
  <si>
    <t>A100159A Javne potrebe iznad standarda - donacije</t>
  </si>
  <si>
    <t>A100161A Javne potrebe iznad standarda - OSTALO</t>
  </si>
  <si>
    <t>A100162A Prijenos sredstava od nenadležnih proračuna</t>
  </si>
  <si>
    <t>A100163A Javne potrebe iznad standarda - EU PROJEKTI</t>
  </si>
  <si>
    <t>A100166A Prihod od financijske imovine - korisnici</t>
  </si>
  <si>
    <t>A100218 Financiranje deficitarnih zanimanja</t>
  </si>
  <si>
    <t>157 Javne potrebe iznad zakonskog standarda u školstvu - ostali korisnici</t>
  </si>
  <si>
    <t>A100208 KARADAR</t>
  </si>
  <si>
    <t>201 MZOS- Plaće SŠ</t>
  </si>
  <si>
    <t>A200201 MZOS- Plaće SŠ</t>
  </si>
  <si>
    <t>3296 troškovi sudskih postupaka</t>
  </si>
  <si>
    <t>844</t>
  </si>
  <si>
    <t>Primljeni krediti i zajmovi od kreditnih i ostalih financijskih institucija izvan javnog sektora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</si>
  <si>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</si>
  <si>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</si>
  <si>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</si>
  <si>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Primljeni krediti od inozemnih kreditnih institucija</t>
  </si>
  <si>
    <t>Primljeni zajmovi od inozemnih osiguravajućih društava</t>
  </si>
  <si>
    <t>Primljeni zajmovi od ostalih inozemnih financijskih institucija</t>
  </si>
  <si>
    <t>Otplata glavnice primljenih kredita i zajmova od 
međunarodnih organizacija, institucija i tijela EU te
 inozemnih vlada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</si>
  <si>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</si>
  <si>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</si>
  <si>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</si>
  <si>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5444</t>
  </si>
  <si>
    <t>Otplata glavnice primljenih zajmova od tuzemnih osiguravajućih društava izvan javnog sektora</t>
  </si>
  <si>
    <t>5445</t>
  </si>
  <si>
    <t>Otplata glavnice primljenih zajmova od ostalih tuzemnih financijskih institucija izvan javnog sektora</t>
  </si>
  <si>
    <t>5446</t>
  </si>
  <si>
    <t>Otplata glavnice primljenih kredita od inozemnih kreditnih institucija</t>
  </si>
  <si>
    <t>5447</t>
  </si>
  <si>
    <t>Otplata glavnice primljenih zajmova od inozemnih osiguravajućih društava</t>
  </si>
  <si>
    <t>5448</t>
  </si>
  <si>
    <t>Otplata glavnice primljenih zajmova od ostalih inozemnih financijskih institucija</t>
  </si>
  <si>
    <t>IZVJEŠTAJ O PRIHODIMA I RASHODIMA PO IZVORIMA</t>
  </si>
  <si>
    <t>IZVJEŠTAJ O PRIHODIMA I RASHODIMA PO EKONOMSKOJ KLASIFIKACIJI</t>
  </si>
  <si>
    <t>Ostvarenje (4.)</t>
  </si>
  <si>
    <t>Ind. (5.) (4./3.)</t>
  </si>
  <si>
    <t>1. Rebalans 2023.
(3.)</t>
  </si>
  <si>
    <t>3111 Plaća</t>
  </si>
  <si>
    <t>424 Knjige, umjetnička djela i ostale izložbene vrijednosti</t>
  </si>
  <si>
    <t>4241 Knjige</t>
  </si>
  <si>
    <t>322 Materijal i sirovine</t>
  </si>
  <si>
    <t>Ind. (5.) (4./1.)</t>
  </si>
  <si>
    <t>Ind. (6.) (4./3.)</t>
  </si>
  <si>
    <t>Ostvarenje 
1.1.-30.6.2022.
HRK (1.)</t>
  </si>
  <si>
    <t>Ostvarenje 
1.1.-30.6.2022.
EUR (2.)</t>
  </si>
  <si>
    <t>Plan 2023.
EUR (3.)</t>
  </si>
  <si>
    <t>I Rebalans 2023.
EUR (4.)</t>
  </si>
  <si>
    <t>Ostvarenje 
1.1.-30.6.2023.
EUR (5.)</t>
  </si>
  <si>
    <t>Indeks 5./2. (6.)</t>
  </si>
  <si>
    <t>Indeks 5./4. (7.)</t>
  </si>
  <si>
    <t>URBROJ: 2133-48-01-23-01</t>
  </si>
  <si>
    <t>RAVNATELJICA:</t>
  </si>
  <si>
    <t>Snježana Erdeljac</t>
  </si>
  <si>
    <t>M.P.</t>
  </si>
  <si>
    <t>PREDSJEDNICA ŠKOLSKOG ODBORA:</t>
  </si>
  <si>
    <t>Kristinka Jurčević</t>
  </si>
  <si>
    <t>KLASA: 400-04/22-01/12</t>
  </si>
  <si>
    <t>Karlovac, 19.7.2022.</t>
  </si>
  <si>
    <r>
      <t>Na temelju članka 37. Statuta Mješovite industrijsko-obrtnička škole Školski odbor na 
sjednici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19. 7. 2023. </t>
    </r>
    <r>
      <rPr>
        <sz val="11"/>
        <color theme="1"/>
        <rFont val="Calibri"/>
        <family val="2"/>
        <charset val="238"/>
        <scheme val="minor"/>
      </rPr>
      <t>godine usvaja POLUGODIŠNJI IZVJEŠTAJ O IZVRŠENJU FINANCIJSKOG PLANA ZA 2023. GODINU: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</si>
</sst>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8B4513"/>
      <name val="Arial"/>
      <family val="2"/>
      <charset val="238"/>
    </font>
    <font>
      <sz val="11"/>
      <name val="Calibri"/>
      <family val="2"/>
      <charset val="238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8B8B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F4A460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0" borderId="0"/>
    <xf numFmtId="0" fontId="26" fillId="0" borderId="0"/>
  </cellStyleXfs>
  <cellXfs count="152">
    <xf numFmtId="0" fontId="0" fillId="0" borderId="0" xfId="0"/>
    <xf numFmtId="0" fontId="0" fillId="0" borderId="0" xfId="0" applyAlignment="1">
      <alignment horizontal="center"/>
    </xf>
    <xf numFmtId="0" fontId="0" fillId="0" borderId="12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12" xfId="0" quotePrefix="1" applyBorder="1"/>
    <xf numFmtId="0" fontId="0" fillId="0" borderId="0" xfId="0"/>
    <xf numFmtId="0" fontId="19" fillId="0" borderId="10" xfId="0" applyFont="1" applyBorder="1" applyAlignment="1">
      <alignment horizontal="center" vertical="center" wrapText="1" indent="1"/>
    </xf>
    <xf numFmtId="0" fontId="18" fillId="33" borderId="11" xfId="0" applyFont="1" applyFill="1" applyBorder="1" applyAlignment="1">
      <alignment horizontal="left" wrapText="1" indent="1"/>
    </xf>
    <xf numFmtId="0" fontId="20" fillId="33" borderId="11" xfId="0" applyFont="1" applyFill="1" applyBorder="1" applyAlignment="1">
      <alignment horizontal="left" wrapText="1" indent="1"/>
    </xf>
    <xf numFmtId="4" fontId="20" fillId="33" borderId="11" xfId="0" applyNumberFormat="1" applyFont="1" applyFill="1" applyBorder="1" applyAlignment="1">
      <alignment horizontal="right" wrapText="1" indent="1"/>
    </xf>
    <xf numFmtId="0" fontId="18" fillId="33" borderId="11" xfId="0" applyFont="1" applyFill="1" applyBorder="1" applyAlignment="1">
      <alignment horizontal="right" wrapText="1" indent="1"/>
    </xf>
    <xf numFmtId="0" fontId="20" fillId="33" borderId="11" xfId="0" applyFont="1" applyFill="1" applyBorder="1" applyAlignment="1">
      <alignment horizontal="right" wrapText="1" indent="1"/>
    </xf>
    <xf numFmtId="0" fontId="0" fillId="0" borderId="0" xfId="0"/>
    <xf numFmtId="0" fontId="0" fillId="0" borderId="12" xfId="0" applyBorder="1"/>
    <xf numFmtId="0" fontId="0" fillId="0" borderId="0" xfId="0" applyAlignment="1">
      <alignment horizontal="center"/>
    </xf>
    <xf numFmtId="0" fontId="22" fillId="35" borderId="13" xfId="0" applyNumberFormat="1" applyFont="1" applyFill="1" applyBorder="1" applyAlignment="1" applyProtection="1">
      <alignment horizontal="center" vertical="center" wrapText="1"/>
    </xf>
    <xf numFmtId="0" fontId="25" fillId="36" borderId="12" xfId="0" quotePrefix="1" applyFont="1" applyFill="1" applyBorder="1" applyAlignment="1">
      <alignment horizontal="left" vertical="center"/>
    </xf>
    <xf numFmtId="4" fontId="21" fillId="0" borderId="11" xfId="0" applyNumberFormat="1" applyFont="1" applyFill="1" applyBorder="1" applyAlignment="1">
      <alignment horizontal="right" wrapText="1" indent="1"/>
    </xf>
    <xf numFmtId="0" fontId="20" fillId="0" borderId="11" xfId="0" applyFont="1" applyFill="1" applyBorder="1" applyAlignment="1">
      <alignment horizontal="left" wrapText="1" indent="1"/>
    </xf>
    <xf numFmtId="0" fontId="24" fillId="36" borderId="12" xfId="0" applyNumberFormat="1" applyFont="1" applyFill="1" applyBorder="1" applyAlignment="1" applyProtection="1">
      <alignment horizontal="left" vertical="center" wrapText="1"/>
    </xf>
    <xf numFmtId="0" fontId="23" fillId="36" borderId="12" xfId="0" applyNumberFormat="1" applyFont="1" applyFill="1" applyBorder="1" applyAlignment="1" applyProtection="1">
      <alignment horizontal="left" vertical="center"/>
    </xf>
    <xf numFmtId="0" fontId="23" fillId="36" borderId="12" xfId="0" applyFont="1" applyFill="1" applyBorder="1" applyAlignment="1">
      <alignment horizontal="left" vertical="center"/>
    </xf>
    <xf numFmtId="0" fontId="22" fillId="35" borderId="12" xfId="0" applyNumberFormat="1" applyFont="1" applyFill="1" applyBorder="1" applyAlignment="1" applyProtection="1">
      <alignment horizontal="center" vertical="center" wrapText="1"/>
    </xf>
    <xf numFmtId="0" fontId="20" fillId="0" borderId="11" xfId="0" applyFont="1" applyFill="1" applyBorder="1" applyAlignment="1">
      <alignment horizontal="right" wrapText="1" indent="1"/>
    </xf>
    <xf numFmtId="0" fontId="23" fillId="36" borderId="12" xfId="0" applyNumberFormat="1" applyFont="1" applyFill="1" applyBorder="1" applyAlignment="1" applyProtection="1">
      <alignment horizontal="left" vertical="center" wrapText="1"/>
    </xf>
    <xf numFmtId="0" fontId="24" fillId="36" borderId="12" xfId="0" applyNumberFormat="1" applyFont="1" applyFill="1" applyBorder="1" applyAlignment="1" applyProtection="1">
      <alignment vertical="center" wrapText="1"/>
    </xf>
    <xf numFmtId="4" fontId="20" fillId="0" borderId="11" xfId="0" applyNumberFormat="1" applyFont="1" applyFill="1" applyBorder="1" applyAlignment="1">
      <alignment horizontal="right" wrapText="1" indent="1"/>
    </xf>
    <xf numFmtId="0" fontId="25" fillId="36" borderId="12" xfId="0" quotePrefix="1" applyFont="1" applyFill="1" applyBorder="1" applyAlignment="1">
      <alignment horizontal="left" vertical="center" wrapText="1"/>
    </xf>
    <xf numFmtId="0" fontId="24" fillId="36" borderId="12" xfId="0" quotePrefix="1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right" wrapText="1" indent="1"/>
    </xf>
    <xf numFmtId="0" fontId="25" fillId="36" borderId="12" xfId="0" applyFont="1" applyFill="1" applyBorder="1" applyAlignment="1">
      <alignment horizontal="left" vertical="center"/>
    </xf>
    <xf numFmtId="0" fontId="23" fillId="36" borderId="12" xfId="0" applyNumberFormat="1" applyFont="1" applyFill="1" applyBorder="1" applyAlignment="1" applyProtection="1">
      <alignment vertical="center" wrapText="1"/>
    </xf>
    <xf numFmtId="0" fontId="21" fillId="0" borderId="11" xfId="0" applyFont="1" applyFill="1" applyBorder="1" applyAlignment="1">
      <alignment horizontal="left" wrapText="1" indent="1"/>
    </xf>
    <xf numFmtId="0" fontId="19" fillId="0" borderId="10" xfId="0" applyFont="1" applyBorder="1" applyAlignment="1">
      <alignment horizontal="center" vertical="center" wrapText="1" indent="1"/>
    </xf>
    <xf numFmtId="0" fontId="18" fillId="33" borderId="11" xfId="0" applyFont="1" applyFill="1" applyBorder="1" applyAlignment="1">
      <alignment horizontal="left" wrapText="1" indent="1"/>
    </xf>
    <xf numFmtId="0" fontId="20" fillId="33" borderId="11" xfId="0" applyFont="1" applyFill="1" applyBorder="1" applyAlignment="1">
      <alignment horizontal="left" wrapText="1" indent="1"/>
    </xf>
    <xf numFmtId="4" fontId="20" fillId="33" borderId="11" xfId="0" applyNumberFormat="1" applyFont="1" applyFill="1" applyBorder="1" applyAlignment="1">
      <alignment horizontal="right" wrapText="1" indent="1"/>
    </xf>
    <xf numFmtId="0" fontId="18" fillId="33" borderId="11" xfId="0" applyFont="1" applyFill="1" applyBorder="1" applyAlignment="1">
      <alignment horizontal="right" wrapText="1" indent="1"/>
    </xf>
    <xf numFmtId="0" fontId="20" fillId="33" borderId="11" xfId="0" applyFont="1" applyFill="1" applyBorder="1" applyAlignment="1">
      <alignment horizontal="right" wrapText="1" indent="1"/>
    </xf>
    <xf numFmtId="0" fontId="0" fillId="0" borderId="0" xfId="0"/>
    <xf numFmtId="0" fontId="0" fillId="0" borderId="0" xfId="0"/>
    <xf numFmtId="0" fontId="19" fillId="0" borderId="10" xfId="0" applyFont="1" applyBorder="1" applyAlignment="1">
      <alignment horizontal="center" vertical="center" wrapText="1" indent="1"/>
    </xf>
    <xf numFmtId="0" fontId="20" fillId="33" borderId="11" xfId="0" applyFont="1" applyFill="1" applyBorder="1" applyAlignment="1">
      <alignment horizontal="left" wrapText="1" indent="1"/>
    </xf>
    <xf numFmtId="4" fontId="20" fillId="33" borderId="11" xfId="0" applyNumberFormat="1" applyFont="1" applyFill="1" applyBorder="1" applyAlignment="1">
      <alignment horizontal="right" wrapText="1" indent="1"/>
    </xf>
    <xf numFmtId="0" fontId="20" fillId="33" borderId="11" xfId="0" applyFont="1" applyFill="1" applyBorder="1" applyAlignment="1">
      <alignment horizontal="right" wrapText="1" indent="1"/>
    </xf>
    <xf numFmtId="0" fontId="20" fillId="34" borderId="11" xfId="0" applyFont="1" applyFill="1" applyBorder="1" applyAlignment="1">
      <alignment horizontal="left" wrapText="1" indent="1"/>
    </xf>
    <xf numFmtId="4" fontId="20" fillId="34" borderId="11" xfId="0" applyNumberFormat="1" applyFont="1" applyFill="1" applyBorder="1" applyAlignment="1">
      <alignment horizontal="right" wrapText="1" indent="1"/>
    </xf>
    <xf numFmtId="0" fontId="20" fillId="34" borderId="11" xfId="0" applyFont="1" applyFill="1" applyBorder="1" applyAlignment="1">
      <alignment horizontal="right" wrapText="1" indent="1"/>
    </xf>
    <xf numFmtId="0" fontId="0" fillId="0" borderId="0" xfId="0" applyAlignment="1"/>
    <xf numFmtId="0" fontId="20" fillId="38" borderId="11" xfId="0" applyFont="1" applyFill="1" applyBorder="1" applyAlignment="1">
      <alignment horizontal="left" wrapText="1" indent="1"/>
    </xf>
    <xf numFmtId="4" fontId="20" fillId="38" borderId="11" xfId="0" applyNumberFormat="1" applyFont="1" applyFill="1" applyBorder="1" applyAlignment="1">
      <alignment horizontal="right" wrapText="1" indent="1"/>
    </xf>
    <xf numFmtId="0" fontId="20" fillId="38" borderId="11" xfId="0" applyFont="1" applyFill="1" applyBorder="1" applyAlignment="1">
      <alignment horizontal="right" wrapText="1" indent="1"/>
    </xf>
    <xf numFmtId="0" fontId="18" fillId="38" borderId="11" xfId="0" applyFont="1" applyFill="1" applyBorder="1" applyAlignment="1">
      <alignment horizontal="right" wrapText="1" indent="1"/>
    </xf>
    <xf numFmtId="0" fontId="20" fillId="39" borderId="11" xfId="0" applyFont="1" applyFill="1" applyBorder="1" applyAlignment="1">
      <alignment horizontal="left" wrapText="1" indent="1"/>
    </xf>
    <xf numFmtId="4" fontId="20" fillId="39" borderId="11" xfId="0" applyNumberFormat="1" applyFont="1" applyFill="1" applyBorder="1" applyAlignment="1">
      <alignment horizontal="right" wrapText="1" indent="1"/>
    </xf>
    <xf numFmtId="0" fontId="20" fillId="39" borderId="11" xfId="0" applyFont="1" applyFill="1" applyBorder="1" applyAlignment="1">
      <alignment horizontal="right" wrapText="1" indent="1"/>
    </xf>
    <xf numFmtId="0" fontId="18" fillId="39" borderId="11" xfId="0" applyFont="1" applyFill="1" applyBorder="1" applyAlignment="1">
      <alignment horizontal="right" wrapText="1" indent="1"/>
    </xf>
    <xf numFmtId="0" fontId="18" fillId="39" borderId="11" xfId="0" applyFont="1" applyFill="1" applyBorder="1" applyAlignment="1">
      <alignment horizontal="left" wrapText="1" indent="1"/>
    </xf>
    <xf numFmtId="0" fontId="20" fillId="40" borderId="11" xfId="0" applyFont="1" applyFill="1" applyBorder="1" applyAlignment="1">
      <alignment horizontal="left" wrapText="1" indent="1"/>
    </xf>
    <xf numFmtId="4" fontId="20" fillId="40" borderId="11" xfId="0" applyNumberFormat="1" applyFont="1" applyFill="1" applyBorder="1" applyAlignment="1">
      <alignment horizontal="right" wrapText="1" indent="1"/>
    </xf>
    <xf numFmtId="0" fontId="20" fillId="40" borderId="11" xfId="0" applyFont="1" applyFill="1" applyBorder="1" applyAlignment="1">
      <alignment horizontal="right" wrapText="1" indent="1"/>
    </xf>
    <xf numFmtId="0" fontId="18" fillId="40" borderId="11" xfId="0" applyFont="1" applyFill="1" applyBorder="1" applyAlignment="1">
      <alignment horizontal="right" wrapText="1" indent="1"/>
    </xf>
    <xf numFmtId="0" fontId="20" fillId="41" borderId="11" xfId="0" applyFont="1" applyFill="1" applyBorder="1" applyAlignment="1">
      <alignment horizontal="left" wrapText="1" indent="1"/>
    </xf>
    <xf numFmtId="4" fontId="20" fillId="41" borderId="11" xfId="0" applyNumberFormat="1" applyFont="1" applyFill="1" applyBorder="1" applyAlignment="1">
      <alignment horizontal="right" wrapText="1" indent="1"/>
    </xf>
    <xf numFmtId="0" fontId="20" fillId="41" borderId="11" xfId="0" applyFont="1" applyFill="1" applyBorder="1" applyAlignment="1">
      <alignment horizontal="right" wrapText="1" indent="1"/>
    </xf>
    <xf numFmtId="0" fontId="18" fillId="41" borderId="11" xfId="0" applyFont="1" applyFill="1" applyBorder="1" applyAlignment="1">
      <alignment horizontal="right" wrapText="1" indent="1"/>
    </xf>
    <xf numFmtId="4" fontId="20" fillId="41" borderId="11" xfId="0" applyNumberFormat="1" applyFont="1" applyFill="1" applyBorder="1" applyAlignment="1">
      <alignment horizontal="left" wrapText="1" indent="1"/>
    </xf>
    <xf numFmtId="4" fontId="20" fillId="42" borderId="11" xfId="0" applyNumberFormat="1" applyFont="1" applyFill="1" applyBorder="1" applyAlignment="1">
      <alignment horizontal="right" wrapText="1" indent="1"/>
    </xf>
    <xf numFmtId="4" fontId="20" fillId="42" borderId="11" xfId="0" applyNumberFormat="1" applyFont="1" applyFill="1" applyBorder="1" applyAlignment="1">
      <alignment horizontal="left" wrapText="1" indent="1"/>
    </xf>
    <xf numFmtId="4" fontId="20" fillId="36" borderId="11" xfId="0" applyNumberFormat="1" applyFont="1" applyFill="1" applyBorder="1" applyAlignment="1">
      <alignment horizontal="right" wrapText="1" indent="1"/>
    </xf>
    <xf numFmtId="0" fontId="20" fillId="36" borderId="11" xfId="0" applyFont="1" applyFill="1" applyBorder="1" applyAlignment="1">
      <alignment horizontal="left" wrapText="1" indent="1"/>
    </xf>
    <xf numFmtId="0" fontId="20" fillId="36" borderId="11" xfId="0" applyFont="1" applyFill="1" applyBorder="1" applyAlignment="1">
      <alignment horizontal="right" wrapText="1" indent="1"/>
    </xf>
    <xf numFmtId="0" fontId="20" fillId="36" borderId="0" xfId="0" applyFont="1" applyFill="1" applyBorder="1" applyAlignment="1">
      <alignment horizontal="left" wrapText="1" indent="1"/>
    </xf>
    <xf numFmtId="4" fontId="20" fillId="36" borderId="0" xfId="0" applyNumberFormat="1" applyFont="1" applyFill="1" applyBorder="1" applyAlignment="1">
      <alignment horizontal="right" wrapText="1" indent="1"/>
    </xf>
    <xf numFmtId="0" fontId="20" fillId="36" borderId="0" xfId="0" applyFont="1" applyFill="1" applyBorder="1" applyAlignment="1">
      <alignment horizontal="right" wrapText="1" indent="1"/>
    </xf>
    <xf numFmtId="0" fontId="18" fillId="36" borderId="0" xfId="0" applyFont="1" applyFill="1" applyBorder="1" applyAlignment="1">
      <alignment horizontal="right" wrapText="1" indent="1"/>
    </xf>
    <xf numFmtId="0" fontId="18" fillId="40" borderId="11" xfId="0" applyFont="1" applyFill="1" applyBorder="1" applyAlignment="1">
      <alignment horizontal="left" wrapText="1" indent="1"/>
    </xf>
    <xf numFmtId="0" fontId="0" fillId="0" borderId="0" xfId="0" applyFill="1"/>
    <xf numFmtId="0" fontId="24" fillId="0" borderId="12" xfId="42" applyFont="1" applyFill="1" applyBorder="1" applyAlignment="1">
      <alignment horizontal="center" wrapText="1"/>
    </xf>
    <xf numFmtId="0" fontId="24" fillId="0" borderId="12" xfId="0" applyFont="1" applyBorder="1" applyAlignment="1">
      <alignment horizontal="center"/>
    </xf>
    <xf numFmtId="0" fontId="24" fillId="36" borderId="12" xfId="0" applyNumberFormat="1" applyFont="1" applyFill="1" applyBorder="1" applyAlignment="1" applyProtection="1">
      <alignment horizontal="left" vertical="center"/>
    </xf>
    <xf numFmtId="0" fontId="24" fillId="0" borderId="12" xfId="43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right" wrapText="1" indent="1"/>
    </xf>
    <xf numFmtId="49" fontId="24" fillId="0" borderId="12" xfId="0" applyNumberFormat="1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 wrapText="1" indent="1"/>
    </xf>
    <xf numFmtId="0" fontId="20" fillId="33" borderId="11" xfId="0" applyFont="1" applyFill="1" applyBorder="1" applyAlignment="1">
      <alignment horizontal="left" wrapText="1" indent="1"/>
    </xf>
    <xf numFmtId="0" fontId="0" fillId="0" borderId="0" xfId="0"/>
    <xf numFmtId="0" fontId="18" fillId="33" borderId="11" xfId="0" applyFont="1" applyFill="1" applyBorder="1" applyAlignment="1">
      <alignment horizontal="left" wrapText="1" indent="1"/>
    </xf>
    <xf numFmtId="0" fontId="18" fillId="33" borderId="11" xfId="0" applyFont="1" applyFill="1" applyBorder="1" applyAlignment="1">
      <alignment horizontal="right" wrapText="1" indent="1"/>
    </xf>
    <xf numFmtId="0" fontId="24" fillId="0" borderId="12" xfId="42" applyFont="1" applyFill="1" applyBorder="1" applyAlignment="1">
      <alignment horizontal="left" wrapText="1"/>
    </xf>
    <xf numFmtId="0" fontId="24" fillId="0" borderId="12" xfId="0" applyFont="1" applyFill="1" applyBorder="1" applyAlignment="1">
      <alignment horizontal="center"/>
    </xf>
    <xf numFmtId="0" fontId="0" fillId="0" borderId="0" xfId="0"/>
    <xf numFmtId="0" fontId="19" fillId="0" borderId="10" xfId="0" applyFont="1" applyBorder="1" applyAlignment="1">
      <alignment horizontal="center" vertical="center" wrapText="1" indent="1"/>
    </xf>
    <xf numFmtId="0" fontId="20" fillId="33" borderId="11" xfId="0" applyFont="1" applyFill="1" applyBorder="1" applyAlignment="1">
      <alignment horizontal="left" wrapText="1" indent="1"/>
    </xf>
    <xf numFmtId="4" fontId="20" fillId="33" borderId="11" xfId="0" applyNumberFormat="1" applyFont="1" applyFill="1" applyBorder="1" applyAlignment="1">
      <alignment horizontal="right" wrapText="1" indent="1"/>
    </xf>
    <xf numFmtId="0" fontId="20" fillId="33" borderId="11" xfId="0" applyFont="1" applyFill="1" applyBorder="1" applyAlignment="1">
      <alignment horizontal="right" wrapText="1" indent="1"/>
    </xf>
    <xf numFmtId="0" fontId="20" fillId="43" borderId="11" xfId="0" applyFont="1" applyFill="1" applyBorder="1" applyAlignment="1">
      <alignment horizontal="left" wrapText="1" indent="1"/>
    </xf>
    <xf numFmtId="0" fontId="20" fillId="34" borderId="11" xfId="0" applyFont="1" applyFill="1" applyBorder="1" applyAlignment="1">
      <alignment horizontal="left" wrapText="1" indent="1"/>
    </xf>
    <xf numFmtId="0" fontId="20" fillId="37" borderId="11" xfId="0" applyFont="1" applyFill="1" applyBorder="1" applyAlignment="1">
      <alignment horizontal="left" wrapText="1" indent="1"/>
    </xf>
    <xf numFmtId="0" fontId="20" fillId="44" borderId="11" xfId="0" applyFont="1" applyFill="1" applyBorder="1" applyAlignment="1">
      <alignment horizontal="left" wrapText="1" indent="1"/>
    </xf>
    <xf numFmtId="0" fontId="27" fillId="45" borderId="11" xfId="0" applyFont="1" applyFill="1" applyBorder="1" applyAlignment="1">
      <alignment horizontal="left" wrapText="1" indent="1"/>
    </xf>
    <xf numFmtId="0" fontId="21" fillId="46" borderId="11" xfId="0" applyFont="1" applyFill="1" applyBorder="1" applyAlignment="1">
      <alignment horizontal="left" wrapText="1" indent="1"/>
    </xf>
    <xf numFmtId="0" fontId="21" fillId="44" borderId="11" xfId="0" applyFont="1" applyFill="1" applyBorder="1" applyAlignment="1">
      <alignment horizontal="left" wrapText="1" indent="1"/>
    </xf>
    <xf numFmtId="4" fontId="20" fillId="33" borderId="11" xfId="0" applyNumberFormat="1" applyFont="1" applyFill="1" applyBorder="1" applyAlignment="1">
      <alignment horizontal="right" wrapText="1"/>
    </xf>
    <xf numFmtId="4" fontId="20" fillId="33" borderId="11" xfId="0" applyNumberFormat="1" applyFont="1" applyFill="1" applyBorder="1" applyAlignment="1">
      <alignment wrapText="1"/>
    </xf>
    <xf numFmtId="4" fontId="20" fillId="34" borderId="11" xfId="0" applyNumberFormat="1" applyFont="1" applyFill="1" applyBorder="1" applyAlignment="1">
      <alignment horizontal="right" wrapText="1" indent="1"/>
    </xf>
    <xf numFmtId="0" fontId="0" fillId="0" borderId="0" xfId="0"/>
    <xf numFmtId="0" fontId="20" fillId="33" borderId="11" xfId="0" applyFont="1" applyFill="1" applyBorder="1" applyAlignment="1">
      <alignment horizontal="left" wrapText="1" indent="1"/>
    </xf>
    <xf numFmtId="4" fontId="20" fillId="33" borderId="11" xfId="0" applyNumberFormat="1" applyFont="1" applyFill="1" applyBorder="1" applyAlignment="1">
      <alignment horizontal="right" wrapText="1" indent="1"/>
    </xf>
    <xf numFmtId="0" fontId="21" fillId="44" borderId="11" xfId="0" applyFont="1" applyFill="1" applyBorder="1" applyAlignment="1">
      <alignment horizontal="left" wrapText="1" indent="1"/>
    </xf>
    <xf numFmtId="0" fontId="20" fillId="33" borderId="11" xfId="0" applyFont="1" applyFill="1" applyBorder="1" applyAlignment="1">
      <alignment horizontal="right" wrapText="1" indent="1"/>
    </xf>
    <xf numFmtId="4" fontId="21" fillId="44" borderId="11" xfId="0" applyNumberFormat="1" applyFont="1" applyFill="1" applyBorder="1" applyAlignment="1">
      <alignment horizontal="right" wrapText="1"/>
    </xf>
    <xf numFmtId="4" fontId="21" fillId="46" borderId="11" xfId="0" applyNumberFormat="1" applyFont="1" applyFill="1" applyBorder="1" applyAlignment="1">
      <alignment horizontal="right" wrapText="1"/>
    </xf>
    <xf numFmtId="4" fontId="20" fillId="44" borderId="11" xfId="0" applyNumberFormat="1" applyFont="1" applyFill="1" applyBorder="1" applyAlignment="1">
      <alignment horizontal="right" wrapText="1"/>
    </xf>
    <xf numFmtId="4" fontId="27" fillId="45" borderId="11" xfId="0" applyNumberFormat="1" applyFont="1" applyFill="1" applyBorder="1" applyAlignment="1">
      <alignment horizontal="right" wrapText="1"/>
    </xf>
    <xf numFmtId="4" fontId="20" fillId="37" borderId="11" xfId="0" applyNumberFormat="1" applyFont="1" applyFill="1" applyBorder="1" applyAlignment="1">
      <alignment horizontal="right" wrapText="1"/>
    </xf>
    <xf numFmtId="4" fontId="20" fillId="33" borderId="0" xfId="0" applyNumberFormat="1" applyFont="1" applyFill="1" applyBorder="1" applyAlignment="1">
      <alignment horizontal="right" wrapText="1" indent="1"/>
    </xf>
    <xf numFmtId="4" fontId="21" fillId="36" borderId="11" xfId="0" applyNumberFormat="1" applyFont="1" applyFill="1" applyBorder="1" applyAlignment="1">
      <alignment horizontal="right" wrapText="1" indent="1"/>
    </xf>
    <xf numFmtId="0" fontId="21" fillId="36" borderId="11" xfId="0" applyFont="1" applyFill="1" applyBorder="1" applyAlignment="1">
      <alignment horizontal="left" wrapText="1" indent="1"/>
    </xf>
    <xf numFmtId="2" fontId="20" fillId="0" borderId="12" xfId="0" applyNumberFormat="1" applyFont="1" applyFill="1" applyBorder="1" applyAlignment="1">
      <alignment horizontal="right" wrapText="1" indent="1"/>
    </xf>
    <xf numFmtId="2" fontId="20" fillId="33" borderId="11" xfId="0" applyNumberFormat="1" applyFont="1" applyFill="1" applyBorder="1" applyAlignment="1">
      <alignment horizontal="right" wrapText="1" indent="1"/>
    </xf>
    <xf numFmtId="2" fontId="20" fillId="33" borderId="12" xfId="0" applyNumberFormat="1" applyFont="1" applyFill="1" applyBorder="1" applyAlignment="1">
      <alignment horizontal="right" wrapText="1" indent="1"/>
    </xf>
    <xf numFmtId="4" fontId="20" fillId="40" borderId="11" xfId="0" applyNumberFormat="1" applyFont="1" applyFill="1" applyBorder="1" applyAlignment="1">
      <alignment wrapText="1"/>
    </xf>
    <xf numFmtId="4" fontId="20" fillId="40" borderId="11" xfId="0" applyNumberFormat="1" applyFont="1" applyFill="1" applyBorder="1" applyAlignment="1">
      <alignment horizontal="right" wrapText="1"/>
    </xf>
    <xf numFmtId="4" fontId="21" fillId="36" borderId="11" xfId="0" applyNumberFormat="1" applyFont="1" applyFill="1" applyBorder="1" applyAlignment="1">
      <alignment horizontal="right" wrapText="1"/>
    </xf>
    <xf numFmtId="0" fontId="20" fillId="42" borderId="11" xfId="0" applyFont="1" applyFill="1" applyBorder="1" applyAlignment="1">
      <alignment horizontal="left" wrapText="1" indent="1"/>
    </xf>
    <xf numFmtId="4" fontId="20" fillId="42" borderId="11" xfId="0" applyNumberFormat="1" applyFont="1" applyFill="1" applyBorder="1" applyAlignment="1">
      <alignment wrapText="1"/>
    </xf>
    <xf numFmtId="0" fontId="20" fillId="47" borderId="11" xfId="0" applyFont="1" applyFill="1" applyBorder="1" applyAlignment="1">
      <alignment horizontal="left" wrapText="1" indent="1"/>
    </xf>
    <xf numFmtId="4" fontId="20" fillId="47" borderId="11" xfId="0" applyNumberFormat="1" applyFont="1" applyFill="1" applyBorder="1" applyAlignment="1">
      <alignment horizontal="right" wrapText="1" indent="1"/>
    </xf>
    <xf numFmtId="4" fontId="20" fillId="47" borderId="11" xfId="0" applyNumberFormat="1" applyFont="1" applyFill="1" applyBorder="1" applyAlignment="1">
      <alignment wrapText="1"/>
    </xf>
    <xf numFmtId="4" fontId="20" fillId="47" borderId="11" xfId="0" applyNumberFormat="1" applyFont="1" applyFill="1" applyBorder="1" applyAlignment="1">
      <alignment horizontal="right" wrapText="1"/>
    </xf>
    <xf numFmtId="4" fontId="20" fillId="42" borderId="11" xfId="0" applyNumberFormat="1" applyFont="1" applyFill="1" applyBorder="1" applyAlignment="1">
      <alignment horizontal="right" wrapText="1"/>
    </xf>
    <xf numFmtId="4" fontId="18" fillId="40" borderId="11" xfId="0" applyNumberFormat="1" applyFont="1" applyFill="1" applyBorder="1" applyAlignment="1">
      <alignment horizontal="right" wrapText="1" indent="1"/>
    </xf>
    <xf numFmtId="4" fontId="18" fillId="47" borderId="11" xfId="0" applyNumberFormat="1" applyFont="1" applyFill="1" applyBorder="1" applyAlignment="1">
      <alignment horizontal="right" wrapText="1" indent="1"/>
    </xf>
    <xf numFmtId="4" fontId="18" fillId="42" borderId="11" xfId="0" applyNumberFormat="1" applyFont="1" applyFill="1" applyBorder="1" applyAlignment="1">
      <alignment horizontal="right" wrapText="1" indent="1"/>
    </xf>
    <xf numFmtId="4" fontId="18" fillId="36" borderId="11" xfId="0" applyNumberFormat="1" applyFont="1" applyFill="1" applyBorder="1" applyAlignment="1">
      <alignment horizontal="right" wrapText="1" indent="1"/>
    </xf>
    <xf numFmtId="4" fontId="20" fillId="33" borderId="11" xfId="0" applyNumberFormat="1" applyFont="1" applyFill="1" applyBorder="1" applyAlignment="1">
      <alignment horizontal="left" wrapText="1" indent="1"/>
    </xf>
    <xf numFmtId="4" fontId="0" fillId="0" borderId="0" xfId="0" applyNumberFormat="1"/>
    <xf numFmtId="4" fontId="18" fillId="40" borderId="11" xfId="0" applyNumberFormat="1" applyFont="1" applyFill="1" applyBorder="1" applyAlignment="1">
      <alignment horizontal="right" wrapText="1"/>
    </xf>
    <xf numFmtId="4" fontId="18" fillId="47" borderId="11" xfId="0" applyNumberFormat="1" applyFont="1" applyFill="1" applyBorder="1" applyAlignment="1">
      <alignment horizontal="right" wrapText="1"/>
    </xf>
    <xf numFmtId="4" fontId="18" fillId="42" borderId="11" xfId="0" applyNumberFormat="1" applyFont="1" applyFill="1" applyBorder="1" applyAlignment="1">
      <alignment horizontal="right" wrapText="1"/>
    </xf>
    <xf numFmtId="4" fontId="18" fillId="36" borderId="11" xfId="0" applyNumberFormat="1" applyFont="1" applyFill="1" applyBorder="1" applyAlignment="1">
      <alignment horizontal="right" wrapText="1"/>
    </xf>
    <xf numFmtId="4" fontId="18" fillId="41" borderId="11" xfId="0" applyNumberFormat="1" applyFont="1" applyFill="1" applyBorder="1" applyAlignment="1">
      <alignment horizontal="right" wrapText="1" indent="1"/>
    </xf>
    <xf numFmtId="4" fontId="20" fillId="43" borderId="11" xfId="0" applyNumberFormat="1" applyFont="1" applyFill="1" applyBorder="1" applyAlignment="1">
      <alignment horizontal="right" wrapText="1"/>
    </xf>
    <xf numFmtId="4" fontId="20" fillId="34" borderId="11" xfId="0" applyNumberFormat="1" applyFont="1" applyFill="1" applyBorder="1" applyAlignment="1">
      <alignment horizontal="right" wrapText="1"/>
    </xf>
    <xf numFmtId="4" fontId="21" fillId="0" borderId="11" xfId="0" applyNumberFormat="1" applyFont="1" applyFill="1" applyBorder="1" applyAlignment="1">
      <alignment horizontal="right" wrapText="1"/>
    </xf>
    <xf numFmtId="0" fontId="0" fillId="0" borderId="14" xfId="0" applyBorder="1"/>
    <xf numFmtId="0" fontId="2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44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Obično_List6" xfId="43" xr:uid="{00000000-0005-0000-0000-000024000000}"/>
    <cellStyle name="Obično_List9" xfId="42" xr:uid="{00000000-0005-0000-0000-000025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workbookViewId="0">
      <selection activeCell="C5" sqref="C5:G5"/>
    </sheetView>
  </sheetViews>
  <sheetFormatPr defaultRowHeight="14.4" x14ac:dyDescent="0.3"/>
  <cols>
    <col min="1" max="1" width="32.109375" customWidth="1"/>
    <col min="2" max="2" width="23" style="91" customWidth="1"/>
    <col min="3" max="3" width="21.109375" customWidth="1"/>
    <col min="4" max="4" width="18.33203125" customWidth="1"/>
    <col min="5" max="5" width="19.6640625" customWidth="1"/>
    <col min="6" max="6" width="22.109375" customWidth="1"/>
    <col min="7" max="8" width="15.109375" customWidth="1"/>
  </cols>
  <sheetData>
    <row r="1" spans="1:8" x14ac:dyDescent="0.3">
      <c r="A1" s="149" t="s">
        <v>228</v>
      </c>
      <c r="B1" s="149"/>
      <c r="C1" s="148"/>
      <c r="D1" s="148"/>
      <c r="E1" s="148"/>
      <c r="F1" s="148"/>
      <c r="G1" s="148"/>
      <c r="H1" s="148"/>
    </row>
    <row r="2" spans="1:8" x14ac:dyDescent="0.3">
      <c r="A2" s="148"/>
      <c r="B2" s="148"/>
      <c r="C2" s="148"/>
      <c r="D2" s="148"/>
      <c r="E2" s="148"/>
      <c r="F2" s="148"/>
      <c r="G2" s="148"/>
      <c r="H2" s="148"/>
    </row>
    <row r="3" spans="1:8" x14ac:dyDescent="0.3">
      <c r="A3" s="148"/>
      <c r="B3" s="148"/>
      <c r="C3" s="148"/>
      <c r="D3" s="148"/>
      <c r="E3" s="148"/>
      <c r="F3" s="148"/>
      <c r="G3" s="148"/>
      <c r="H3" s="148"/>
    </row>
    <row r="5" spans="1:8" s="5" customFormat="1" ht="28.5" customHeight="1" x14ac:dyDescent="0.3">
      <c r="B5" s="91"/>
      <c r="C5" s="149" t="s">
        <v>12</v>
      </c>
      <c r="D5" s="148"/>
      <c r="E5" s="148"/>
      <c r="F5" s="148"/>
      <c r="G5" s="148"/>
    </row>
    <row r="6" spans="1:8" s="5" customFormat="1" ht="18.75" customHeight="1" x14ac:dyDescent="0.3">
      <c r="B6" s="91"/>
      <c r="C6" s="3"/>
      <c r="D6" s="148" t="s">
        <v>13</v>
      </c>
      <c r="E6" s="148"/>
      <c r="F6" s="148"/>
      <c r="G6" s="1"/>
    </row>
    <row r="7" spans="1:8" s="5" customFormat="1" ht="17.25" customHeight="1" x14ac:dyDescent="0.3">
      <c r="B7" s="91"/>
      <c r="C7" s="3"/>
      <c r="D7" s="148" t="s">
        <v>14</v>
      </c>
      <c r="E7" s="148"/>
      <c r="F7" s="148"/>
      <c r="G7" s="1"/>
    </row>
    <row r="8" spans="1:8" ht="15" thickBot="1" x14ac:dyDescent="0.35"/>
    <row r="9" spans="1:8" ht="38.4" thickBot="1" x14ac:dyDescent="0.35">
      <c r="A9" s="6" t="s">
        <v>0</v>
      </c>
      <c r="B9" s="92" t="s">
        <v>213</v>
      </c>
      <c r="C9" s="92" t="s">
        <v>214</v>
      </c>
      <c r="D9" s="92" t="s">
        <v>215</v>
      </c>
      <c r="E9" s="92" t="s">
        <v>216</v>
      </c>
      <c r="F9" s="92" t="s">
        <v>217</v>
      </c>
      <c r="G9" s="92" t="s">
        <v>218</v>
      </c>
      <c r="H9" s="92" t="s">
        <v>219</v>
      </c>
    </row>
    <row r="10" spans="1:8" ht="27.75" customHeight="1" x14ac:dyDescent="0.3">
      <c r="A10" s="8" t="s">
        <v>5</v>
      </c>
      <c r="B10" s="93"/>
      <c r="C10" s="8"/>
      <c r="D10" s="8"/>
      <c r="E10" s="8"/>
      <c r="F10" s="8"/>
      <c r="G10" s="8"/>
      <c r="H10" s="7"/>
    </row>
    <row r="11" spans="1:8" x14ac:dyDescent="0.3">
      <c r="A11" s="8" t="s">
        <v>6</v>
      </c>
      <c r="B11" s="119">
        <v>5333317.24</v>
      </c>
      <c r="C11" s="9">
        <v>707852.83</v>
      </c>
      <c r="D11" s="9">
        <v>1416916.46</v>
      </c>
      <c r="E11" s="9">
        <v>1416916.46</v>
      </c>
      <c r="F11" s="9">
        <v>655696.84</v>
      </c>
      <c r="G11" s="11">
        <v>92.63</v>
      </c>
      <c r="H11" s="10">
        <v>46.28</v>
      </c>
    </row>
    <row r="12" spans="1:8" ht="27" x14ac:dyDescent="0.3">
      <c r="A12" s="8" t="s">
        <v>7</v>
      </c>
      <c r="B12" s="119">
        <v>315.01</v>
      </c>
      <c r="C12" s="11">
        <v>41.81</v>
      </c>
      <c r="D12" s="11">
        <v>93.26</v>
      </c>
      <c r="E12" s="11">
        <v>93.26</v>
      </c>
      <c r="F12" s="11">
        <v>59.14</v>
      </c>
      <c r="G12" s="11">
        <v>141.44999999999999</v>
      </c>
      <c r="H12" s="10">
        <v>63.41</v>
      </c>
    </row>
    <row r="13" spans="1:8" x14ac:dyDescent="0.3">
      <c r="A13" s="8" t="s">
        <v>8</v>
      </c>
      <c r="B13" s="119">
        <f>SUM(B11:B12)</f>
        <v>5333632.25</v>
      </c>
      <c r="C13" s="9">
        <v>707894.64</v>
      </c>
      <c r="D13" s="9">
        <v>1417009.72</v>
      </c>
      <c r="E13" s="9">
        <v>1417009.72</v>
      </c>
      <c r="F13" s="9">
        <v>655755.98</v>
      </c>
      <c r="G13" s="11">
        <v>92.63</v>
      </c>
      <c r="H13" s="10">
        <v>46.28</v>
      </c>
    </row>
    <row r="14" spans="1:8" x14ac:dyDescent="0.3">
      <c r="A14" s="8" t="s">
        <v>9</v>
      </c>
      <c r="B14" s="119">
        <v>4548253.87</v>
      </c>
      <c r="C14" s="9">
        <v>603656.88</v>
      </c>
      <c r="D14" s="9">
        <v>1452126.49</v>
      </c>
      <c r="E14" s="9">
        <v>1452126.49</v>
      </c>
      <c r="F14" s="9">
        <v>697088.21</v>
      </c>
      <c r="G14" s="11">
        <v>115.48</v>
      </c>
      <c r="H14" s="10">
        <v>48</v>
      </c>
    </row>
    <row r="15" spans="1:8" ht="27" x14ac:dyDescent="0.3">
      <c r="A15" s="8" t="s">
        <v>10</v>
      </c>
      <c r="B15" s="119">
        <v>740977.54</v>
      </c>
      <c r="C15" s="9">
        <v>98344.62</v>
      </c>
      <c r="D15" s="9">
        <v>57666.68</v>
      </c>
      <c r="E15" s="9">
        <v>57666.68</v>
      </c>
      <c r="F15" s="11">
        <v>150</v>
      </c>
      <c r="G15" s="11">
        <v>0.15</v>
      </c>
      <c r="H15" s="10">
        <v>0.26</v>
      </c>
    </row>
    <row r="16" spans="1:8" x14ac:dyDescent="0.3">
      <c r="A16" s="8" t="s">
        <v>11</v>
      </c>
      <c r="B16" s="120">
        <f>SUM(B14:B15)</f>
        <v>5289231.41</v>
      </c>
      <c r="C16" s="9">
        <v>702001.5</v>
      </c>
      <c r="D16" s="9">
        <v>1509793.17</v>
      </c>
      <c r="E16" s="9">
        <v>1509793.17</v>
      </c>
      <c r="F16" s="9">
        <v>697238.21</v>
      </c>
      <c r="G16" s="11">
        <v>99.32</v>
      </c>
      <c r="H16" s="10">
        <v>46.18</v>
      </c>
    </row>
    <row r="18" spans="1:8" x14ac:dyDescent="0.3">
      <c r="D18" s="148" t="s">
        <v>15</v>
      </c>
      <c r="E18" s="148"/>
      <c r="F18" s="148"/>
    </row>
    <row r="19" spans="1:8" s="12" customFormat="1" x14ac:dyDescent="0.3">
      <c r="B19" s="91"/>
      <c r="D19" s="14"/>
      <c r="E19" s="14"/>
      <c r="F19" s="14"/>
    </row>
    <row r="20" spans="1:8" ht="28.8" x14ac:dyDescent="0.3">
      <c r="A20" s="2" t="s">
        <v>17</v>
      </c>
      <c r="B20" s="2"/>
      <c r="C20" s="13"/>
      <c r="D20" s="13"/>
      <c r="E20" s="13"/>
      <c r="F20" s="13"/>
      <c r="G20" s="13"/>
      <c r="H20" s="13"/>
    </row>
    <row r="21" spans="1:8" ht="28.8" x14ac:dyDescent="0.3">
      <c r="A21" s="2" t="s">
        <v>18</v>
      </c>
      <c r="B21" s="2"/>
      <c r="C21" s="13"/>
      <c r="D21" s="13"/>
      <c r="E21" s="13"/>
      <c r="F21" s="13"/>
      <c r="G21" s="13"/>
      <c r="H21" s="13"/>
    </row>
    <row r="22" spans="1:8" x14ac:dyDescent="0.3">
      <c r="A22" s="4" t="s">
        <v>16</v>
      </c>
      <c r="B22" s="4"/>
      <c r="C22" s="13"/>
      <c r="D22" s="13"/>
      <c r="E22" s="13"/>
      <c r="F22" s="13"/>
      <c r="G22" s="13"/>
      <c r="H22" s="13"/>
    </row>
    <row r="24" spans="1:8" ht="19.5" customHeight="1" x14ac:dyDescent="0.3">
      <c r="C24" s="148" t="s">
        <v>26</v>
      </c>
      <c r="D24" s="148"/>
      <c r="E24" s="148"/>
      <c r="F24" s="148"/>
      <c r="G24" s="148"/>
    </row>
    <row r="26" spans="1:8" x14ac:dyDescent="0.3">
      <c r="A26" s="8" t="s">
        <v>23</v>
      </c>
      <c r="B26" s="93"/>
      <c r="C26" s="8"/>
      <c r="D26" s="8"/>
      <c r="E26" s="8"/>
      <c r="F26" s="8"/>
      <c r="G26" s="8"/>
      <c r="H26" s="7"/>
    </row>
    <row r="27" spans="1:8" ht="54.75" customHeight="1" x14ac:dyDescent="0.3">
      <c r="A27" s="8" t="s">
        <v>19</v>
      </c>
      <c r="B27" s="119">
        <v>5333632.25</v>
      </c>
      <c r="C27" s="9">
        <v>707894.64</v>
      </c>
      <c r="D27" s="9">
        <v>1417009.72</v>
      </c>
      <c r="E27" s="9">
        <v>1417009.72</v>
      </c>
      <c r="F27" s="9">
        <v>655755.98</v>
      </c>
      <c r="G27" s="11">
        <v>92.63</v>
      </c>
      <c r="H27" s="10">
        <v>46.28</v>
      </c>
    </row>
    <row r="28" spans="1:8" x14ac:dyDescent="0.3">
      <c r="A28" s="8" t="s">
        <v>20</v>
      </c>
      <c r="B28" s="110">
        <v>5289231.41</v>
      </c>
      <c r="C28" s="9">
        <v>702001.5</v>
      </c>
      <c r="D28" s="9">
        <v>1509793.17</v>
      </c>
      <c r="E28" s="9">
        <v>1509793.17</v>
      </c>
      <c r="F28" s="9">
        <v>697238.21</v>
      </c>
      <c r="G28" s="11">
        <v>99.32</v>
      </c>
      <c r="H28" s="10">
        <v>46.18</v>
      </c>
    </row>
    <row r="29" spans="1:8" x14ac:dyDescent="0.3">
      <c r="A29" s="8" t="s">
        <v>21</v>
      </c>
      <c r="B29" s="120">
        <f>SUM(B27-B28)</f>
        <v>44400.839999999851</v>
      </c>
      <c r="C29" s="9">
        <v>5893.14</v>
      </c>
      <c r="D29" s="9">
        <v>-92783.45</v>
      </c>
      <c r="E29" s="9">
        <v>-92783.45</v>
      </c>
      <c r="F29" s="9">
        <v>-41482.230000000003</v>
      </c>
      <c r="G29" s="11">
        <v>-703.91</v>
      </c>
      <c r="H29" s="10">
        <v>44.71</v>
      </c>
    </row>
    <row r="31" spans="1:8" x14ac:dyDescent="0.3">
      <c r="C31" s="148" t="s">
        <v>27</v>
      </c>
      <c r="D31" s="148"/>
      <c r="E31" s="148"/>
      <c r="F31" s="148"/>
      <c r="G31" s="148"/>
    </row>
    <row r="33" spans="1:8" ht="27" x14ac:dyDescent="0.3">
      <c r="A33" s="8" t="s">
        <v>22</v>
      </c>
      <c r="B33" s="93"/>
      <c r="C33" s="8"/>
      <c r="D33" s="8"/>
      <c r="E33" s="8"/>
      <c r="F33" s="8"/>
      <c r="G33" s="8"/>
      <c r="H33" s="7"/>
    </row>
    <row r="34" spans="1:8" ht="27" x14ac:dyDescent="0.3">
      <c r="A34" s="8" t="s">
        <v>24</v>
      </c>
      <c r="B34" s="121"/>
      <c r="C34" s="8"/>
      <c r="D34" s="9">
        <v>92783.45</v>
      </c>
      <c r="E34" s="9">
        <v>92783.45</v>
      </c>
      <c r="F34" s="8"/>
      <c r="G34" s="8"/>
      <c r="H34" s="7"/>
    </row>
    <row r="35" spans="1:8" x14ac:dyDescent="0.3">
      <c r="A35" s="8" t="s">
        <v>25</v>
      </c>
      <c r="B35" s="120">
        <v>44400.839999999851</v>
      </c>
      <c r="C35" s="9">
        <v>5893.14</v>
      </c>
      <c r="D35" s="8"/>
      <c r="E35" s="8"/>
      <c r="F35" s="9">
        <v>-41482.230000000003</v>
      </c>
      <c r="G35" s="11"/>
      <c r="H35" s="7"/>
    </row>
    <row r="37" spans="1:8" x14ac:dyDescent="0.3">
      <c r="A37" s="106"/>
    </row>
    <row r="38" spans="1:8" x14ac:dyDescent="0.3">
      <c r="A38" s="106" t="s">
        <v>226</v>
      </c>
      <c r="C38" s="106" t="s">
        <v>221</v>
      </c>
      <c r="E38" s="106" t="s">
        <v>224</v>
      </c>
    </row>
    <row r="39" spans="1:8" x14ac:dyDescent="0.3">
      <c r="A39" s="106" t="s">
        <v>220</v>
      </c>
      <c r="C39" s="106" t="s">
        <v>222</v>
      </c>
      <c r="D39" s="106" t="s">
        <v>223</v>
      </c>
      <c r="E39" s="106" t="s">
        <v>225</v>
      </c>
    </row>
    <row r="40" spans="1:8" x14ac:dyDescent="0.3">
      <c r="A40" s="147" t="s">
        <v>227</v>
      </c>
    </row>
    <row r="41" spans="1:8" x14ac:dyDescent="0.3">
      <c r="C41" s="146"/>
      <c r="E41" s="146"/>
    </row>
  </sheetData>
  <mergeCells count="7">
    <mergeCell ref="C31:G31"/>
    <mergeCell ref="C24:G24"/>
    <mergeCell ref="A1:H3"/>
    <mergeCell ref="C5:G5"/>
    <mergeCell ref="D6:F6"/>
    <mergeCell ref="D7:F7"/>
    <mergeCell ref="D18:F1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0"/>
  <sheetViews>
    <sheetView workbookViewId="0">
      <selection activeCell="A66" sqref="A66:G70"/>
    </sheetView>
  </sheetViews>
  <sheetFormatPr defaultRowHeight="14.4" x14ac:dyDescent="0.3"/>
  <cols>
    <col min="1" max="1" width="27" customWidth="1"/>
    <col min="2" max="2" width="18.33203125" customWidth="1"/>
    <col min="3" max="3" width="20.6640625" customWidth="1"/>
    <col min="4" max="4" width="20.88671875" customWidth="1"/>
    <col min="5" max="5" width="23.44140625" customWidth="1"/>
    <col min="6" max="6" width="17.33203125" customWidth="1"/>
    <col min="7" max="7" width="19" customWidth="1"/>
  </cols>
  <sheetData>
    <row r="1" spans="1:7" x14ac:dyDescent="0.3">
      <c r="C1" s="40" t="s">
        <v>28</v>
      </c>
    </row>
    <row r="2" spans="1:7" x14ac:dyDescent="0.3">
      <c r="C2" s="12" t="s">
        <v>5</v>
      </c>
    </row>
    <row r="3" spans="1:7" x14ac:dyDescent="0.3">
      <c r="C3" s="91" t="s">
        <v>202</v>
      </c>
    </row>
    <row r="4" spans="1:7" ht="15" thickBot="1" x14ac:dyDescent="0.35"/>
    <row r="5" spans="1:7" ht="51.75" customHeight="1" thickBot="1" x14ac:dyDescent="0.35">
      <c r="A5" s="33" t="s">
        <v>0</v>
      </c>
      <c r="B5" s="41" t="s">
        <v>73</v>
      </c>
      <c r="C5" s="41" t="s">
        <v>74</v>
      </c>
      <c r="D5" s="41" t="s">
        <v>75</v>
      </c>
      <c r="E5" s="41" t="s">
        <v>76</v>
      </c>
      <c r="F5" s="33" t="s">
        <v>3</v>
      </c>
      <c r="G5" s="33" t="s">
        <v>4</v>
      </c>
    </row>
    <row r="6" spans="1:7" x14ac:dyDescent="0.3">
      <c r="A6" s="53" t="s">
        <v>6</v>
      </c>
      <c r="B6" s="54">
        <v>707852.83</v>
      </c>
      <c r="C6" s="54">
        <f>SUM(C7+C11+C13+C15+C18)</f>
        <v>1259919</v>
      </c>
      <c r="D6" s="54">
        <v>1416916.46</v>
      </c>
      <c r="E6" s="54">
        <v>655696.84</v>
      </c>
      <c r="F6" s="55">
        <v>92.63</v>
      </c>
      <c r="G6" s="56">
        <v>46.28</v>
      </c>
    </row>
    <row r="7" spans="1:7" ht="40.200000000000003" x14ac:dyDescent="0.3">
      <c r="A7" s="58" t="s">
        <v>31</v>
      </c>
      <c r="B7" s="59">
        <v>550283.02</v>
      </c>
      <c r="C7" s="59">
        <f>SUM(C8:C10)</f>
        <v>1109050</v>
      </c>
      <c r="D7" s="59">
        <v>1248510.53</v>
      </c>
      <c r="E7" s="59">
        <v>592359.16</v>
      </c>
      <c r="F7" s="60">
        <v>107.65</v>
      </c>
      <c r="G7" s="61">
        <v>47.45</v>
      </c>
    </row>
    <row r="8" spans="1:7" ht="40.200000000000003" x14ac:dyDescent="0.3">
      <c r="A8" s="35" t="s">
        <v>32</v>
      </c>
      <c r="B8" s="36">
        <v>3428.24</v>
      </c>
      <c r="C8" s="26">
        <v>12550</v>
      </c>
      <c r="D8" s="36">
        <v>13510.53</v>
      </c>
      <c r="E8" s="38">
        <v>983.73</v>
      </c>
      <c r="F8" s="38">
        <v>28.69</v>
      </c>
      <c r="G8" s="37">
        <v>7.28</v>
      </c>
    </row>
    <row r="9" spans="1:7" ht="27" x14ac:dyDescent="0.3">
      <c r="A9" s="35" t="s">
        <v>33</v>
      </c>
      <c r="B9" s="36">
        <v>530835.91</v>
      </c>
      <c r="C9" s="26">
        <v>1080000</v>
      </c>
      <c r="D9" s="36">
        <v>1215000</v>
      </c>
      <c r="E9" s="36">
        <v>591375.43000000005</v>
      </c>
      <c r="F9" s="38">
        <v>111.4</v>
      </c>
      <c r="G9" s="37">
        <v>48.67</v>
      </c>
    </row>
    <row r="10" spans="1:7" ht="27" x14ac:dyDescent="0.3">
      <c r="A10" s="35" t="s">
        <v>34</v>
      </c>
      <c r="B10" s="36">
        <v>16018.87</v>
      </c>
      <c r="C10" s="26">
        <v>16500</v>
      </c>
      <c r="D10" s="36">
        <v>20000</v>
      </c>
      <c r="E10" s="35"/>
      <c r="F10" s="35"/>
      <c r="G10" s="34"/>
    </row>
    <row r="11" spans="1:7" x14ac:dyDescent="0.3">
      <c r="A11" s="58" t="s">
        <v>35</v>
      </c>
      <c r="B11" s="60">
        <v>0.38</v>
      </c>
      <c r="C11" s="60">
        <v>3</v>
      </c>
      <c r="D11" s="60">
        <v>50</v>
      </c>
      <c r="E11" s="60">
        <v>12.09</v>
      </c>
      <c r="F11" s="59">
        <v>3181.58</v>
      </c>
      <c r="G11" s="61">
        <v>24.18</v>
      </c>
    </row>
    <row r="12" spans="1:7" ht="27" x14ac:dyDescent="0.3">
      <c r="A12" s="35" t="s">
        <v>36</v>
      </c>
      <c r="B12" s="38">
        <v>0.38</v>
      </c>
      <c r="C12" s="23">
        <v>3</v>
      </c>
      <c r="D12" s="38">
        <v>50</v>
      </c>
      <c r="E12" s="38">
        <v>12.09</v>
      </c>
      <c r="F12" s="36">
        <v>3181.58</v>
      </c>
      <c r="G12" s="37">
        <v>24.18</v>
      </c>
    </row>
    <row r="13" spans="1:7" ht="53.4" x14ac:dyDescent="0.3">
      <c r="A13" s="58" t="s">
        <v>37</v>
      </c>
      <c r="B13" s="60">
        <v>238.9</v>
      </c>
      <c r="C13" s="59">
        <v>6000</v>
      </c>
      <c r="D13" s="59">
        <v>6401.55</v>
      </c>
      <c r="E13" s="59">
        <v>2780</v>
      </c>
      <c r="F13" s="59">
        <v>1163.67</v>
      </c>
      <c r="G13" s="61">
        <v>43.43</v>
      </c>
    </row>
    <row r="14" spans="1:7" ht="27" x14ac:dyDescent="0.3">
      <c r="A14" s="35" t="s">
        <v>38</v>
      </c>
      <c r="B14" s="38">
        <v>238.9</v>
      </c>
      <c r="C14" s="26">
        <v>6000</v>
      </c>
      <c r="D14" s="36">
        <v>6401.55</v>
      </c>
      <c r="E14" s="36">
        <v>2780</v>
      </c>
      <c r="F14" s="36">
        <v>1163.67</v>
      </c>
      <c r="G14" s="37">
        <v>43.43</v>
      </c>
    </row>
    <row r="15" spans="1:7" ht="66.599999999999994" x14ac:dyDescent="0.3">
      <c r="A15" s="58" t="s">
        <v>39</v>
      </c>
      <c r="B15" s="59">
        <v>5247.74</v>
      </c>
      <c r="C15" s="59">
        <f>SUM(C16:C17)</f>
        <v>11400</v>
      </c>
      <c r="D15" s="59">
        <v>16608.38</v>
      </c>
      <c r="E15" s="59">
        <v>4226.4399999999996</v>
      </c>
      <c r="F15" s="60">
        <v>80.540000000000006</v>
      </c>
      <c r="G15" s="61">
        <v>25.45</v>
      </c>
    </row>
    <row r="16" spans="1:7" x14ac:dyDescent="0.3">
      <c r="A16" s="35" t="s">
        <v>40</v>
      </c>
      <c r="B16" s="36">
        <v>3425.7</v>
      </c>
      <c r="C16" s="26">
        <v>1400</v>
      </c>
      <c r="D16" s="36">
        <v>6323.03</v>
      </c>
      <c r="E16" s="36">
        <v>3695.55</v>
      </c>
      <c r="F16" s="38">
        <v>107.88</v>
      </c>
      <c r="G16" s="37">
        <v>58.45</v>
      </c>
    </row>
    <row r="17" spans="1:7" x14ac:dyDescent="0.3">
      <c r="A17" s="35" t="s">
        <v>41</v>
      </c>
      <c r="B17" s="36">
        <v>1822.04</v>
      </c>
      <c r="C17" s="26">
        <v>10000</v>
      </c>
      <c r="D17" s="36">
        <v>10285.35</v>
      </c>
      <c r="E17" s="38">
        <v>530.89</v>
      </c>
      <c r="F17" s="38">
        <v>29.14</v>
      </c>
      <c r="G17" s="37">
        <v>5.16</v>
      </c>
    </row>
    <row r="18" spans="1:7" ht="40.200000000000003" x14ac:dyDescent="0.3">
      <c r="A18" s="58" t="s">
        <v>42</v>
      </c>
      <c r="B18" s="59">
        <v>152082.79</v>
      </c>
      <c r="C18" s="59">
        <f>SUM(C19:C20)</f>
        <v>133466</v>
      </c>
      <c r="D18" s="59">
        <v>145346</v>
      </c>
      <c r="E18" s="59">
        <v>56319.15</v>
      </c>
      <c r="F18" s="60">
        <v>37.03</v>
      </c>
      <c r="G18" s="61">
        <v>38.75</v>
      </c>
    </row>
    <row r="19" spans="1:7" x14ac:dyDescent="0.3">
      <c r="A19" s="35" t="s">
        <v>43</v>
      </c>
      <c r="B19" s="38">
        <v>667.31</v>
      </c>
      <c r="C19" s="26">
        <v>3366</v>
      </c>
      <c r="D19" s="36">
        <v>15366</v>
      </c>
      <c r="E19" s="36">
        <v>3208.43</v>
      </c>
      <c r="F19" s="38">
        <v>480.8</v>
      </c>
      <c r="G19" s="37">
        <v>20.88</v>
      </c>
    </row>
    <row r="20" spans="1:7" x14ac:dyDescent="0.3">
      <c r="A20" s="35" t="s">
        <v>44</v>
      </c>
      <c r="B20" s="36">
        <v>151415.48000000001</v>
      </c>
      <c r="C20" s="26">
        <v>130100</v>
      </c>
      <c r="D20" s="36">
        <v>129980</v>
      </c>
      <c r="E20" s="36">
        <v>53110.720000000001</v>
      </c>
      <c r="F20" s="38">
        <v>35.08</v>
      </c>
      <c r="G20" s="37">
        <v>40.86</v>
      </c>
    </row>
    <row r="21" spans="1:7" ht="27" x14ac:dyDescent="0.3">
      <c r="A21" s="53" t="s">
        <v>7</v>
      </c>
      <c r="B21" s="55">
        <v>41.81</v>
      </c>
      <c r="C21" s="55">
        <v>100</v>
      </c>
      <c r="D21" s="55">
        <v>93.26</v>
      </c>
      <c r="E21" s="55">
        <v>59.14</v>
      </c>
      <c r="F21" s="55">
        <v>141.44999999999999</v>
      </c>
      <c r="G21" s="56">
        <v>63.41</v>
      </c>
    </row>
    <row r="22" spans="1:7" ht="40.200000000000003" x14ac:dyDescent="0.3">
      <c r="A22" s="58" t="s">
        <v>45</v>
      </c>
      <c r="B22" s="60">
        <v>41.81</v>
      </c>
      <c r="C22" s="60">
        <v>100</v>
      </c>
      <c r="D22" s="60">
        <v>93.26</v>
      </c>
      <c r="E22" s="60">
        <v>59.14</v>
      </c>
      <c r="F22" s="60">
        <v>141.44999999999999</v>
      </c>
      <c r="G22" s="61">
        <v>63.41</v>
      </c>
    </row>
    <row r="23" spans="1:7" ht="40.200000000000003" x14ac:dyDescent="0.3">
      <c r="A23" s="35" t="s">
        <v>46</v>
      </c>
      <c r="B23" s="38">
        <v>41.81</v>
      </c>
      <c r="C23" s="23">
        <v>100</v>
      </c>
      <c r="D23" s="38">
        <v>93.26</v>
      </c>
      <c r="E23" s="38">
        <v>59.14</v>
      </c>
      <c r="F23" s="38">
        <v>141.44999999999999</v>
      </c>
      <c r="G23" s="37">
        <v>63.41</v>
      </c>
    </row>
    <row r="24" spans="1:7" x14ac:dyDescent="0.3">
      <c r="A24" s="62" t="s">
        <v>8</v>
      </c>
      <c r="B24" s="63">
        <v>707894.64</v>
      </c>
      <c r="C24" s="63">
        <f>SUM(C21+C6)</f>
        <v>1260019</v>
      </c>
      <c r="D24" s="63">
        <v>1417009.72</v>
      </c>
      <c r="E24" s="63">
        <v>655755.98</v>
      </c>
      <c r="F24" s="64">
        <v>92.63</v>
      </c>
      <c r="G24" s="65">
        <v>46.28</v>
      </c>
    </row>
    <row r="25" spans="1:7" s="77" customFormat="1" x14ac:dyDescent="0.3">
      <c r="A25" s="18"/>
      <c r="B25" s="26"/>
      <c r="C25" s="26"/>
      <c r="D25" s="26"/>
      <c r="E25" s="26"/>
      <c r="F25" s="23"/>
      <c r="G25" s="82"/>
    </row>
    <row r="26" spans="1:7" x14ac:dyDescent="0.3">
      <c r="A26" s="53" t="s">
        <v>9</v>
      </c>
      <c r="B26" s="54">
        <v>603656.88</v>
      </c>
      <c r="C26" s="54">
        <f>SUM(C27+C31+C40+C45)</f>
        <v>1286099</v>
      </c>
      <c r="D26" s="54">
        <v>1452126.49</v>
      </c>
      <c r="E26" s="54">
        <v>697088.21</v>
      </c>
      <c r="F26" s="55">
        <v>115.48</v>
      </c>
      <c r="G26" s="56">
        <v>48</v>
      </c>
    </row>
    <row r="27" spans="1:7" x14ac:dyDescent="0.3">
      <c r="A27" s="58" t="s">
        <v>47</v>
      </c>
      <c r="B27" s="59">
        <v>526949.93000000005</v>
      </c>
      <c r="C27" s="59">
        <f>SUM(C28:C30)</f>
        <v>1067200</v>
      </c>
      <c r="D27" s="59">
        <v>1202435</v>
      </c>
      <c r="E27" s="59">
        <v>587769.81000000006</v>
      </c>
      <c r="F27" s="60">
        <v>111.54</v>
      </c>
      <c r="G27" s="61">
        <v>48.88</v>
      </c>
    </row>
    <row r="28" spans="1:7" x14ac:dyDescent="0.3">
      <c r="A28" s="93" t="s">
        <v>40</v>
      </c>
      <c r="B28" s="95">
        <v>769.79</v>
      </c>
      <c r="C28" s="71">
        <v>850</v>
      </c>
      <c r="D28" s="95">
        <v>850</v>
      </c>
      <c r="E28" s="93"/>
      <c r="F28" s="93"/>
      <c r="G28" s="87"/>
    </row>
    <row r="29" spans="1:7" ht="40.200000000000003" x14ac:dyDescent="0.3">
      <c r="A29" s="93" t="s">
        <v>32</v>
      </c>
      <c r="B29" s="93"/>
      <c r="C29" s="71">
        <v>350</v>
      </c>
      <c r="D29" s="95">
        <v>585</v>
      </c>
      <c r="E29" s="95">
        <v>172.01</v>
      </c>
      <c r="F29" s="93"/>
      <c r="G29" s="88">
        <v>29.4</v>
      </c>
    </row>
    <row r="30" spans="1:7" ht="27" x14ac:dyDescent="0.3">
      <c r="A30" s="93" t="s">
        <v>33</v>
      </c>
      <c r="B30" s="94">
        <v>526180.14</v>
      </c>
      <c r="C30" s="69">
        <v>1066000</v>
      </c>
      <c r="D30" s="94">
        <v>1201000</v>
      </c>
      <c r="E30" s="94">
        <v>587597.80000000005</v>
      </c>
      <c r="F30" s="95">
        <v>111.67</v>
      </c>
      <c r="G30" s="88">
        <v>48.93</v>
      </c>
    </row>
    <row r="31" spans="1:7" x14ac:dyDescent="0.3">
      <c r="A31" s="58" t="s">
        <v>48</v>
      </c>
      <c r="B31" s="59">
        <v>74400.58</v>
      </c>
      <c r="C31" s="59">
        <f>SUM(C32:C39)</f>
        <v>210666</v>
      </c>
      <c r="D31" s="59">
        <v>240148.62</v>
      </c>
      <c r="E31" s="59">
        <v>107079.96</v>
      </c>
      <c r="F31" s="60">
        <v>143.91999999999999</v>
      </c>
      <c r="G31" s="61">
        <v>44.59</v>
      </c>
    </row>
    <row r="32" spans="1:7" x14ac:dyDescent="0.3">
      <c r="A32" s="93" t="s">
        <v>43</v>
      </c>
      <c r="B32" s="95">
        <v>131.4</v>
      </c>
      <c r="C32" s="69">
        <v>1366</v>
      </c>
      <c r="D32" s="94">
        <v>13366</v>
      </c>
      <c r="E32" s="94">
        <v>3057.52</v>
      </c>
      <c r="F32" s="94">
        <v>2326.88</v>
      </c>
      <c r="G32" s="88">
        <v>22.88</v>
      </c>
    </row>
    <row r="33" spans="1:7" x14ac:dyDescent="0.3">
      <c r="A33" s="93" t="s">
        <v>40</v>
      </c>
      <c r="B33" s="94">
        <v>3155.98</v>
      </c>
      <c r="C33" s="69">
        <v>3600</v>
      </c>
      <c r="D33" s="94">
        <v>3800</v>
      </c>
      <c r="E33" s="95">
        <v>905.49</v>
      </c>
      <c r="F33" s="95">
        <v>28.69</v>
      </c>
      <c r="G33" s="88">
        <v>23.83</v>
      </c>
    </row>
    <row r="34" spans="1:7" x14ac:dyDescent="0.3">
      <c r="A34" s="93" t="s">
        <v>44</v>
      </c>
      <c r="B34" s="94">
        <v>59582.13</v>
      </c>
      <c r="C34" s="69">
        <v>129500</v>
      </c>
      <c r="D34" s="94">
        <v>129400</v>
      </c>
      <c r="E34" s="94">
        <v>55833.120000000003</v>
      </c>
      <c r="F34" s="95">
        <v>93.71</v>
      </c>
      <c r="G34" s="88">
        <v>43.15</v>
      </c>
    </row>
    <row r="35" spans="1:7" ht="27" x14ac:dyDescent="0.3">
      <c r="A35" s="93" t="s">
        <v>38</v>
      </c>
      <c r="B35" s="95">
        <v>238.9</v>
      </c>
      <c r="C35" s="69">
        <v>6000</v>
      </c>
      <c r="D35" s="94">
        <v>6300</v>
      </c>
      <c r="E35" s="94">
        <v>2780</v>
      </c>
      <c r="F35" s="94">
        <v>1163.67</v>
      </c>
      <c r="G35" s="88">
        <v>44.13</v>
      </c>
    </row>
    <row r="36" spans="1:7" ht="40.200000000000003" x14ac:dyDescent="0.3">
      <c r="A36" s="93" t="s">
        <v>32</v>
      </c>
      <c r="B36" s="94">
        <v>2773.09</v>
      </c>
      <c r="C36" s="69">
        <v>5900</v>
      </c>
      <c r="D36" s="94">
        <v>5000</v>
      </c>
      <c r="E36" s="95">
        <v>92.5</v>
      </c>
      <c r="F36" s="95">
        <v>3.34</v>
      </c>
      <c r="G36" s="88">
        <v>1.85</v>
      </c>
    </row>
    <row r="37" spans="1:7" ht="27" x14ac:dyDescent="0.3">
      <c r="A37" s="93" t="s">
        <v>33</v>
      </c>
      <c r="B37" s="94">
        <v>2291.54</v>
      </c>
      <c r="C37" s="69">
        <v>10000</v>
      </c>
      <c r="D37" s="94">
        <v>10000</v>
      </c>
      <c r="E37" s="94">
        <v>1922.37</v>
      </c>
      <c r="F37" s="95">
        <v>83.89</v>
      </c>
      <c r="G37" s="88">
        <v>19.22</v>
      </c>
    </row>
    <row r="38" spans="1:7" ht="27" x14ac:dyDescent="0.3">
      <c r="A38" s="93" t="s">
        <v>34</v>
      </c>
      <c r="B38" s="94">
        <v>4426.25</v>
      </c>
      <c r="C38" s="69">
        <v>49500</v>
      </c>
      <c r="D38" s="94">
        <v>67182.62</v>
      </c>
      <c r="E38" s="94">
        <v>41958.07</v>
      </c>
      <c r="F38" s="95">
        <v>947.94</v>
      </c>
      <c r="G38" s="88">
        <v>62.45</v>
      </c>
    </row>
    <row r="39" spans="1:7" x14ac:dyDescent="0.3">
      <c r="A39" s="93" t="s">
        <v>41</v>
      </c>
      <c r="B39" s="94">
        <v>1801.29</v>
      </c>
      <c r="C39" s="69">
        <v>4800</v>
      </c>
      <c r="D39" s="94">
        <v>5100</v>
      </c>
      <c r="E39" s="95">
        <v>530.89</v>
      </c>
      <c r="F39" s="95">
        <v>29.47</v>
      </c>
      <c r="G39" s="88">
        <v>10.41</v>
      </c>
    </row>
    <row r="40" spans="1:7" x14ac:dyDescent="0.3">
      <c r="A40" s="58" t="s">
        <v>49</v>
      </c>
      <c r="B40" s="59">
        <v>1770.45</v>
      </c>
      <c r="C40" s="59">
        <f>SUM(C41:C44)</f>
        <v>4653</v>
      </c>
      <c r="D40" s="59">
        <v>4681.1499999999996</v>
      </c>
      <c r="E40" s="59">
        <v>1306.69</v>
      </c>
      <c r="F40" s="60">
        <v>73.81</v>
      </c>
      <c r="G40" s="61">
        <v>27.91</v>
      </c>
    </row>
    <row r="41" spans="1:7" x14ac:dyDescent="0.3">
      <c r="A41" s="93" t="s">
        <v>40</v>
      </c>
      <c r="B41" s="95">
        <v>1.27</v>
      </c>
      <c r="C41" s="71">
        <v>50</v>
      </c>
      <c r="D41" s="95">
        <v>50</v>
      </c>
      <c r="E41" s="95">
        <v>1.02</v>
      </c>
      <c r="F41" s="95">
        <v>80.31</v>
      </c>
      <c r="G41" s="88">
        <v>2.04</v>
      </c>
    </row>
    <row r="42" spans="1:7" x14ac:dyDescent="0.3">
      <c r="A42" s="93" t="s">
        <v>44</v>
      </c>
      <c r="B42" s="95">
        <v>208.89</v>
      </c>
      <c r="C42" s="71">
        <v>600</v>
      </c>
      <c r="D42" s="95">
        <v>580</v>
      </c>
      <c r="E42" s="95">
        <v>259.64</v>
      </c>
      <c r="F42" s="95">
        <v>124.3</v>
      </c>
      <c r="G42" s="88">
        <v>44.77</v>
      </c>
    </row>
    <row r="43" spans="1:7" ht="27" x14ac:dyDescent="0.3">
      <c r="A43" s="93" t="s">
        <v>36</v>
      </c>
      <c r="B43" s="93"/>
      <c r="C43" s="71">
        <v>3</v>
      </c>
      <c r="D43" s="95">
        <v>51.15</v>
      </c>
      <c r="E43" s="93"/>
      <c r="F43" s="93"/>
      <c r="G43" s="87"/>
    </row>
    <row r="44" spans="1:7" ht="27" x14ac:dyDescent="0.3">
      <c r="A44" s="93" t="s">
        <v>33</v>
      </c>
      <c r="B44" s="94">
        <v>1560.29</v>
      </c>
      <c r="C44" s="69">
        <v>4000</v>
      </c>
      <c r="D44" s="94">
        <v>4000</v>
      </c>
      <c r="E44" s="94">
        <v>1046.03</v>
      </c>
      <c r="F44" s="95">
        <v>67.040000000000006</v>
      </c>
      <c r="G44" s="88">
        <v>26.15</v>
      </c>
    </row>
    <row r="45" spans="1:7" ht="40.200000000000003" x14ac:dyDescent="0.3">
      <c r="A45" s="58" t="s">
        <v>50</v>
      </c>
      <c r="B45" s="60">
        <v>535.91999999999996</v>
      </c>
      <c r="C45" s="59">
        <f>SUM(C46:C49)</f>
        <v>3580</v>
      </c>
      <c r="D45" s="59">
        <v>4050</v>
      </c>
      <c r="E45" s="60">
        <v>120.03</v>
      </c>
      <c r="F45" s="60">
        <v>22.4</v>
      </c>
      <c r="G45" s="61">
        <v>2.96</v>
      </c>
    </row>
    <row r="46" spans="1:7" x14ac:dyDescent="0.3">
      <c r="A46" s="93" t="s">
        <v>43</v>
      </c>
      <c r="B46" s="95">
        <v>535.91999999999996</v>
      </c>
      <c r="C46" s="69">
        <v>2000</v>
      </c>
      <c r="D46" s="94">
        <v>2000</v>
      </c>
      <c r="E46" s="93"/>
      <c r="F46" s="93"/>
      <c r="G46" s="87"/>
    </row>
    <row r="47" spans="1:7" ht="27" x14ac:dyDescent="0.3">
      <c r="A47" s="93" t="s">
        <v>38</v>
      </c>
      <c r="B47" s="93"/>
      <c r="C47" s="71">
        <v>80</v>
      </c>
      <c r="D47" s="95">
        <v>150</v>
      </c>
      <c r="E47" s="95">
        <v>5.84</v>
      </c>
      <c r="F47" s="93"/>
      <c r="G47" s="88">
        <v>3.89</v>
      </c>
    </row>
    <row r="48" spans="1:7" ht="40.200000000000003" x14ac:dyDescent="0.3">
      <c r="A48" s="93" t="s">
        <v>32</v>
      </c>
      <c r="B48" s="93"/>
      <c r="C48" s="69">
        <v>600</v>
      </c>
      <c r="D48" s="94">
        <v>1000</v>
      </c>
      <c r="E48" s="95">
        <v>114.19</v>
      </c>
      <c r="F48" s="93"/>
      <c r="G48" s="88">
        <v>11.42</v>
      </c>
    </row>
    <row r="49" spans="1:7" x14ac:dyDescent="0.3">
      <c r="A49" s="93" t="s">
        <v>41</v>
      </c>
      <c r="B49" s="93"/>
      <c r="C49" s="71">
        <v>900</v>
      </c>
      <c r="D49" s="95">
        <v>900</v>
      </c>
      <c r="E49" s="93"/>
      <c r="F49" s="93"/>
      <c r="G49" s="87"/>
    </row>
    <row r="50" spans="1:7" x14ac:dyDescent="0.3">
      <c r="A50" s="58" t="s">
        <v>51</v>
      </c>
      <c r="B50" s="58"/>
      <c r="C50" s="60">
        <v>0</v>
      </c>
      <c r="D50" s="60">
        <v>811.72</v>
      </c>
      <c r="E50" s="60">
        <v>811.72</v>
      </c>
      <c r="F50" s="58"/>
      <c r="G50" s="61">
        <v>100</v>
      </c>
    </row>
    <row r="51" spans="1:7" ht="40.200000000000003" x14ac:dyDescent="0.3">
      <c r="A51" s="93" t="s">
        <v>32</v>
      </c>
      <c r="B51" s="93"/>
      <c r="C51" s="71">
        <v>0</v>
      </c>
      <c r="D51" s="95">
        <v>811.72</v>
      </c>
      <c r="E51" s="95">
        <v>811.72</v>
      </c>
      <c r="F51" s="93"/>
      <c r="G51" s="88">
        <v>100</v>
      </c>
    </row>
    <row r="52" spans="1:7" ht="27" x14ac:dyDescent="0.3">
      <c r="A52" s="53" t="s">
        <v>10</v>
      </c>
      <c r="B52" s="54">
        <v>98344.62</v>
      </c>
      <c r="C52" s="54">
        <f>SUM(C53+C59)</f>
        <v>56572</v>
      </c>
      <c r="D52" s="54">
        <v>57666.68</v>
      </c>
      <c r="E52" s="55">
        <v>150</v>
      </c>
      <c r="F52" s="55">
        <v>0.15</v>
      </c>
      <c r="G52" s="56">
        <v>0.26</v>
      </c>
    </row>
    <row r="53" spans="1:7" ht="40.200000000000003" x14ac:dyDescent="0.3">
      <c r="A53" s="58" t="s">
        <v>52</v>
      </c>
      <c r="B53" s="59">
        <v>98344.62</v>
      </c>
      <c r="C53" s="59">
        <f>SUM(C54:C58)</f>
        <v>25572</v>
      </c>
      <c r="D53" s="59">
        <v>26757</v>
      </c>
      <c r="E53" s="60">
        <v>150</v>
      </c>
      <c r="F53" s="60">
        <v>0.15</v>
      </c>
      <c r="G53" s="61">
        <v>0.56000000000000005</v>
      </c>
    </row>
    <row r="54" spans="1:7" x14ac:dyDescent="0.3">
      <c r="A54" s="93" t="s">
        <v>40</v>
      </c>
      <c r="B54" s="95">
        <v>615.24</v>
      </c>
      <c r="C54" s="69">
        <v>2200</v>
      </c>
      <c r="D54" s="94">
        <v>2300</v>
      </c>
      <c r="E54" s="95">
        <v>150</v>
      </c>
      <c r="F54" s="95">
        <v>24.38</v>
      </c>
      <c r="G54" s="88">
        <v>6.52</v>
      </c>
    </row>
    <row r="55" spans="1:7" x14ac:dyDescent="0.3">
      <c r="A55" s="93" t="s">
        <v>44</v>
      </c>
      <c r="B55" s="94">
        <v>95294.98</v>
      </c>
      <c r="C55" s="70"/>
      <c r="D55" s="93"/>
      <c r="E55" s="93"/>
      <c r="F55" s="93"/>
      <c r="G55" s="87"/>
    </row>
    <row r="56" spans="1:7" ht="40.200000000000003" x14ac:dyDescent="0.3">
      <c r="A56" s="93" t="s">
        <v>32</v>
      </c>
      <c r="B56" s="94">
        <v>2434.4</v>
      </c>
      <c r="C56" s="69">
        <v>18972</v>
      </c>
      <c r="D56" s="94">
        <v>19500</v>
      </c>
      <c r="E56" s="93"/>
      <c r="F56" s="93"/>
      <c r="G56" s="87"/>
    </row>
    <row r="57" spans="1:7" x14ac:dyDescent="0.3">
      <c r="A57" s="93" t="s">
        <v>41</v>
      </c>
      <c r="B57" s="93"/>
      <c r="C57" s="69">
        <v>4300</v>
      </c>
      <c r="D57" s="94">
        <v>4300</v>
      </c>
      <c r="E57" s="93"/>
      <c r="F57" s="93"/>
      <c r="G57" s="87"/>
    </row>
    <row r="58" spans="1:7" ht="40.200000000000003" x14ac:dyDescent="0.3">
      <c r="A58" s="93" t="s">
        <v>46</v>
      </c>
      <c r="B58" s="93"/>
      <c r="C58" s="71">
        <v>100</v>
      </c>
      <c r="D58" s="95">
        <v>657</v>
      </c>
      <c r="E58" s="93"/>
      <c r="F58" s="93"/>
      <c r="G58" s="87"/>
    </row>
    <row r="59" spans="1:7" ht="40.200000000000003" x14ac:dyDescent="0.3">
      <c r="A59" s="58" t="s">
        <v>53</v>
      </c>
      <c r="B59" s="58"/>
      <c r="C59" s="59">
        <v>31000</v>
      </c>
      <c r="D59" s="59">
        <v>30909.68</v>
      </c>
      <c r="E59" s="58"/>
      <c r="F59" s="58"/>
      <c r="G59" s="76"/>
    </row>
    <row r="60" spans="1:7" ht="40.200000000000003" x14ac:dyDescent="0.3">
      <c r="A60" s="93" t="s">
        <v>46</v>
      </c>
      <c r="B60" s="93"/>
      <c r="C60" s="69">
        <v>31000</v>
      </c>
      <c r="D60" s="94">
        <v>30909.68</v>
      </c>
      <c r="E60" s="93"/>
      <c r="F60" s="93"/>
      <c r="G60" s="87"/>
    </row>
    <row r="61" spans="1:7" ht="27" x14ac:dyDescent="0.3">
      <c r="A61" s="53" t="s">
        <v>77</v>
      </c>
      <c r="B61" s="53">
        <v>0</v>
      </c>
      <c r="C61" s="54">
        <v>0</v>
      </c>
      <c r="D61" s="54">
        <v>0</v>
      </c>
      <c r="E61" s="53">
        <v>0</v>
      </c>
      <c r="F61" s="53"/>
      <c r="G61" s="57"/>
    </row>
    <row r="62" spans="1:7" x14ac:dyDescent="0.3">
      <c r="A62" s="49" t="s">
        <v>11</v>
      </c>
      <c r="B62" s="50">
        <v>702001.5</v>
      </c>
      <c r="C62" s="50">
        <f>SUM(C52+C26)</f>
        <v>1342671</v>
      </c>
      <c r="D62" s="50">
        <v>1509793.17</v>
      </c>
      <c r="E62" s="50">
        <v>697238.21</v>
      </c>
      <c r="F62" s="51">
        <v>99.32</v>
      </c>
      <c r="G62" s="52">
        <v>46.18</v>
      </c>
    </row>
    <row r="63" spans="1:7" x14ac:dyDescent="0.3">
      <c r="A63" s="72"/>
      <c r="B63" s="73"/>
      <c r="C63" s="73"/>
      <c r="D63" s="73"/>
      <c r="E63" s="73"/>
      <c r="F63" s="74"/>
      <c r="G63" s="75"/>
    </row>
    <row r="64" spans="1:7" x14ac:dyDescent="0.3">
      <c r="A64" s="72"/>
      <c r="B64" s="73"/>
      <c r="C64" s="73"/>
      <c r="D64" s="73"/>
      <c r="E64" s="73"/>
      <c r="F64" s="74"/>
      <c r="G64" s="75"/>
    </row>
    <row r="65" spans="1:7" x14ac:dyDescent="0.3">
      <c r="A65" s="91"/>
      <c r="B65" s="91"/>
      <c r="C65" s="91"/>
      <c r="D65" s="91"/>
      <c r="E65" s="91"/>
      <c r="F65" s="91"/>
      <c r="G65" s="91"/>
    </row>
    <row r="66" spans="1:7" x14ac:dyDescent="0.3">
      <c r="A66" s="66" t="s">
        <v>78</v>
      </c>
      <c r="B66" s="63">
        <v>707894.64</v>
      </c>
      <c r="C66" s="63">
        <v>1260019</v>
      </c>
      <c r="D66" s="63">
        <v>1417009.72</v>
      </c>
      <c r="E66" s="63">
        <v>655755.98</v>
      </c>
      <c r="F66" s="64">
        <v>92.63</v>
      </c>
      <c r="G66" s="65">
        <v>46.28</v>
      </c>
    </row>
    <row r="67" spans="1:7" x14ac:dyDescent="0.3">
      <c r="A67" s="49" t="s">
        <v>79</v>
      </c>
      <c r="B67" s="50">
        <v>702001.5</v>
      </c>
      <c r="C67" s="50">
        <v>1342671</v>
      </c>
      <c r="D67" s="50">
        <v>1509793.17</v>
      </c>
      <c r="E67" s="50">
        <v>697238.21</v>
      </c>
      <c r="F67" s="50">
        <v>99.32</v>
      </c>
      <c r="G67" s="50">
        <v>46.18</v>
      </c>
    </row>
    <row r="68" spans="1:7" x14ac:dyDescent="0.3">
      <c r="A68" s="68" t="s">
        <v>80</v>
      </c>
      <c r="B68" s="67">
        <f>SUM(B66-B67)</f>
        <v>5893.140000000014</v>
      </c>
      <c r="C68" s="67">
        <f t="shared" ref="C68:E68" si="0">SUM(C66-C67)</f>
        <v>-82652</v>
      </c>
      <c r="D68" s="67">
        <f t="shared" si="0"/>
        <v>-92783.449999999953</v>
      </c>
      <c r="E68" s="67">
        <f t="shared" si="0"/>
        <v>-41482.229999999981</v>
      </c>
      <c r="F68" s="68"/>
      <c r="G68" s="68"/>
    </row>
    <row r="69" spans="1:7" ht="28.8" x14ac:dyDescent="0.3">
      <c r="A69" s="2" t="s">
        <v>81</v>
      </c>
      <c r="B69" s="13"/>
      <c r="C69" s="13"/>
      <c r="D69" s="13"/>
      <c r="E69" s="13"/>
      <c r="F69" s="13"/>
      <c r="G69" s="13"/>
    </row>
    <row r="70" spans="1:7" ht="57.6" x14ac:dyDescent="0.3">
      <c r="A70" s="2" t="s">
        <v>82</v>
      </c>
      <c r="B70" s="13"/>
      <c r="C70" s="69">
        <v>82652</v>
      </c>
      <c r="D70" s="69">
        <v>92782.45</v>
      </c>
      <c r="E70" s="13"/>
      <c r="F70" s="13"/>
      <c r="G70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03"/>
  <sheetViews>
    <sheetView topLeftCell="A76" workbookViewId="0">
      <selection activeCell="H10" sqref="H10"/>
    </sheetView>
  </sheetViews>
  <sheetFormatPr defaultRowHeight="14.4" x14ac:dyDescent="0.3"/>
  <cols>
    <col min="1" max="1" width="39.44140625" customWidth="1"/>
    <col min="2" max="2" width="18.5546875" customWidth="1"/>
    <col min="3" max="3" width="18.109375" customWidth="1"/>
    <col min="4" max="4" width="18.6640625" customWidth="1"/>
    <col min="5" max="5" width="17" customWidth="1"/>
    <col min="6" max="6" width="17.109375" customWidth="1"/>
    <col min="7" max="7" width="15.5546875" customWidth="1"/>
    <col min="8" max="8" width="18.6640625" customWidth="1"/>
  </cols>
  <sheetData>
    <row r="2" spans="1:7" x14ac:dyDescent="0.3">
      <c r="B2" s="40" t="s">
        <v>28</v>
      </c>
      <c r="C2" s="40"/>
    </row>
    <row r="3" spans="1:7" x14ac:dyDescent="0.3">
      <c r="B3" s="40" t="s">
        <v>5</v>
      </c>
      <c r="C3" s="40"/>
    </row>
    <row r="4" spans="1:7" x14ac:dyDescent="0.3">
      <c r="B4" s="91" t="s">
        <v>203</v>
      </c>
      <c r="C4" s="40"/>
    </row>
    <row r="5" spans="1:7" ht="15" thickBot="1" x14ac:dyDescent="0.35"/>
    <row r="6" spans="1:7" ht="38.4" thickBot="1" x14ac:dyDescent="0.35">
      <c r="A6" s="84" t="s">
        <v>0</v>
      </c>
      <c r="B6" s="84" t="s">
        <v>29</v>
      </c>
      <c r="C6" s="84" t="s">
        <v>1</v>
      </c>
      <c r="D6" s="84" t="s">
        <v>2</v>
      </c>
      <c r="E6" s="84" t="s">
        <v>30</v>
      </c>
      <c r="F6" s="84" t="s">
        <v>3</v>
      </c>
      <c r="G6" s="84" t="s">
        <v>4</v>
      </c>
    </row>
    <row r="7" spans="1:7" x14ac:dyDescent="0.3">
      <c r="A7" s="58" t="s">
        <v>6</v>
      </c>
      <c r="B7" s="59">
        <v>707852.83</v>
      </c>
      <c r="C7" s="122">
        <f>SUM(C8+C13+C16+C19+C25)</f>
        <v>1259919</v>
      </c>
      <c r="D7" s="122">
        <v>1416916.46</v>
      </c>
      <c r="E7" s="59">
        <v>655696.84</v>
      </c>
      <c r="F7" s="59">
        <f>SUM(E7/B7*100)</f>
        <v>92.631803139079068</v>
      </c>
      <c r="G7" s="132">
        <f>SUM(E7/D7*100)</f>
        <v>46.27632316445812</v>
      </c>
    </row>
    <row r="8" spans="1:7" ht="27" x14ac:dyDescent="0.3">
      <c r="A8" s="127" t="s">
        <v>31</v>
      </c>
      <c r="B8" s="128">
        <v>550283.02</v>
      </c>
      <c r="C8" s="129">
        <v>1109050</v>
      </c>
      <c r="D8" s="129">
        <v>1248510.53</v>
      </c>
      <c r="E8" s="128">
        <v>592359.16</v>
      </c>
      <c r="F8" s="128">
        <f t="shared" ref="F8:F33" si="0">SUM(E8/B8*100)</f>
        <v>107.64627263984994</v>
      </c>
      <c r="G8" s="133">
        <f t="shared" ref="G8:G33" si="1">SUM(E8/D8*100)</f>
        <v>47.445267441997466</v>
      </c>
    </row>
    <row r="9" spans="1:7" ht="27" x14ac:dyDescent="0.3">
      <c r="A9" s="125" t="s">
        <v>88</v>
      </c>
      <c r="B9" s="67">
        <v>534264.15</v>
      </c>
      <c r="C9" s="126">
        <v>1092550</v>
      </c>
      <c r="D9" s="126">
        <v>1228510.53</v>
      </c>
      <c r="E9" s="67">
        <v>592359.16</v>
      </c>
      <c r="F9" s="67">
        <f t="shared" si="0"/>
        <v>110.87383647208971</v>
      </c>
      <c r="G9" s="134">
        <f t="shared" si="1"/>
        <v>48.217670547764861</v>
      </c>
    </row>
    <row r="10" spans="1:7" ht="40.200000000000003" x14ac:dyDescent="0.3">
      <c r="A10" s="85" t="s">
        <v>89</v>
      </c>
      <c r="B10" s="108">
        <v>534264.15</v>
      </c>
      <c r="C10" s="104">
        <v>1092550</v>
      </c>
      <c r="D10" s="104">
        <v>1228510.53</v>
      </c>
      <c r="E10" s="108">
        <v>592359.16</v>
      </c>
      <c r="F10" s="69">
        <f t="shared" si="0"/>
        <v>110.87383647208971</v>
      </c>
      <c r="G10" s="135">
        <f t="shared" si="1"/>
        <v>48.217670547764861</v>
      </c>
    </row>
    <row r="11" spans="1:7" x14ac:dyDescent="0.3">
      <c r="A11" s="125" t="s">
        <v>90</v>
      </c>
      <c r="B11" s="67">
        <v>16018.87</v>
      </c>
      <c r="C11" s="126">
        <v>16500</v>
      </c>
      <c r="D11" s="126">
        <v>20000</v>
      </c>
      <c r="E11" s="68"/>
      <c r="F11" s="67">
        <f t="shared" si="0"/>
        <v>0</v>
      </c>
      <c r="G11" s="134">
        <f t="shared" si="1"/>
        <v>0</v>
      </c>
    </row>
    <row r="12" spans="1:7" ht="27" x14ac:dyDescent="0.3">
      <c r="A12" s="85" t="s">
        <v>91</v>
      </c>
      <c r="B12" s="108">
        <v>16018.87</v>
      </c>
      <c r="C12" s="104">
        <v>16500</v>
      </c>
      <c r="D12" s="104">
        <v>20000</v>
      </c>
      <c r="E12" s="136"/>
      <c r="F12" s="69">
        <f t="shared" si="0"/>
        <v>0</v>
      </c>
      <c r="G12" s="135">
        <f t="shared" si="1"/>
        <v>0</v>
      </c>
    </row>
    <row r="13" spans="1:7" x14ac:dyDescent="0.3">
      <c r="A13" s="127" t="s">
        <v>35</v>
      </c>
      <c r="B13" s="128">
        <v>0.38</v>
      </c>
      <c r="C13" s="129">
        <v>3</v>
      </c>
      <c r="D13" s="129">
        <v>50</v>
      </c>
      <c r="E13" s="128">
        <v>12.09</v>
      </c>
      <c r="F13" s="128">
        <f t="shared" si="0"/>
        <v>3181.5789473684208</v>
      </c>
      <c r="G13" s="133">
        <f t="shared" si="1"/>
        <v>24.18</v>
      </c>
    </row>
    <row r="14" spans="1:7" x14ac:dyDescent="0.3">
      <c r="A14" s="125" t="s">
        <v>92</v>
      </c>
      <c r="B14" s="67">
        <v>0.38</v>
      </c>
      <c r="C14" s="126">
        <v>3</v>
      </c>
      <c r="D14" s="126">
        <v>50</v>
      </c>
      <c r="E14" s="67">
        <v>12.09</v>
      </c>
      <c r="F14" s="67">
        <f t="shared" si="0"/>
        <v>3181.5789473684208</v>
      </c>
      <c r="G14" s="134">
        <f t="shared" si="1"/>
        <v>24.18</v>
      </c>
    </row>
    <row r="15" spans="1:7" ht="27" x14ac:dyDescent="0.3">
      <c r="A15" s="85" t="s">
        <v>93</v>
      </c>
      <c r="B15" s="108">
        <v>0.38</v>
      </c>
      <c r="C15" s="104">
        <v>30</v>
      </c>
      <c r="D15" s="104">
        <v>50</v>
      </c>
      <c r="E15" s="108">
        <v>12.09</v>
      </c>
      <c r="F15" s="69">
        <f t="shared" si="0"/>
        <v>3181.5789473684208</v>
      </c>
      <c r="G15" s="135">
        <f t="shared" si="1"/>
        <v>24.18</v>
      </c>
    </row>
    <row r="16" spans="1:7" ht="40.200000000000003" x14ac:dyDescent="0.3">
      <c r="A16" s="127" t="s">
        <v>37</v>
      </c>
      <c r="B16" s="128">
        <v>238.9</v>
      </c>
      <c r="C16" s="129">
        <v>6000</v>
      </c>
      <c r="D16" s="129">
        <v>6401.55</v>
      </c>
      <c r="E16" s="128">
        <v>2780</v>
      </c>
      <c r="F16" s="128">
        <f t="shared" si="0"/>
        <v>1163.6668061950606</v>
      </c>
      <c r="G16" s="133">
        <f t="shared" si="1"/>
        <v>43.426982527669075</v>
      </c>
    </row>
    <row r="17" spans="1:7" x14ac:dyDescent="0.3">
      <c r="A17" s="125" t="s">
        <v>94</v>
      </c>
      <c r="B17" s="67">
        <v>238.9</v>
      </c>
      <c r="C17" s="126">
        <v>6000</v>
      </c>
      <c r="D17" s="126">
        <v>6401.55</v>
      </c>
      <c r="E17" s="67">
        <v>2780</v>
      </c>
      <c r="F17" s="67">
        <f t="shared" si="0"/>
        <v>1163.6668061950606</v>
      </c>
      <c r="G17" s="134">
        <f t="shared" si="1"/>
        <v>43.426982527669075</v>
      </c>
    </row>
    <row r="18" spans="1:7" x14ac:dyDescent="0.3">
      <c r="A18" s="85" t="s">
        <v>95</v>
      </c>
      <c r="B18" s="108">
        <v>238.9</v>
      </c>
      <c r="C18" s="104">
        <v>6000</v>
      </c>
      <c r="D18" s="104">
        <v>6401.55</v>
      </c>
      <c r="E18" s="108">
        <v>2780</v>
      </c>
      <c r="F18" s="69">
        <f t="shared" si="0"/>
        <v>1163.6668061950606</v>
      </c>
      <c r="G18" s="135">
        <f t="shared" si="1"/>
        <v>43.426982527669075</v>
      </c>
    </row>
    <row r="19" spans="1:7" ht="40.200000000000003" x14ac:dyDescent="0.3">
      <c r="A19" s="127" t="s">
        <v>39</v>
      </c>
      <c r="B19" s="128">
        <v>5247.74</v>
      </c>
      <c r="C19" s="129">
        <v>11400</v>
      </c>
      <c r="D19" s="129">
        <v>16608.38</v>
      </c>
      <c r="E19" s="128">
        <v>4226.4399999999996</v>
      </c>
      <c r="F19" s="128">
        <f t="shared" si="0"/>
        <v>80.538288863396431</v>
      </c>
      <c r="G19" s="133">
        <f t="shared" si="1"/>
        <v>25.447635470768365</v>
      </c>
    </row>
    <row r="20" spans="1:7" ht="27" x14ac:dyDescent="0.3">
      <c r="A20" s="125" t="s">
        <v>96</v>
      </c>
      <c r="B20" s="67">
        <v>3425.7</v>
      </c>
      <c r="C20" s="126">
        <v>1400</v>
      </c>
      <c r="D20" s="126">
        <v>6323.03</v>
      </c>
      <c r="E20" s="67">
        <v>3695.55</v>
      </c>
      <c r="F20" s="67">
        <f t="shared" si="0"/>
        <v>107.87722217357039</v>
      </c>
      <c r="G20" s="134">
        <f t="shared" si="1"/>
        <v>58.445871678609784</v>
      </c>
    </row>
    <row r="21" spans="1:7" x14ac:dyDescent="0.3">
      <c r="A21" s="85" t="s">
        <v>97</v>
      </c>
      <c r="B21" s="108">
        <v>112.28</v>
      </c>
      <c r="C21" s="104">
        <v>500</v>
      </c>
      <c r="D21" s="104">
        <v>1000</v>
      </c>
      <c r="E21" s="108">
        <v>323.8</v>
      </c>
      <c r="F21" s="69">
        <f t="shared" si="0"/>
        <v>288.38617741360883</v>
      </c>
      <c r="G21" s="135">
        <f t="shared" si="1"/>
        <v>32.380000000000003</v>
      </c>
    </row>
    <row r="22" spans="1:7" x14ac:dyDescent="0.3">
      <c r="A22" s="85" t="s">
        <v>98</v>
      </c>
      <c r="B22" s="108">
        <v>3313.42</v>
      </c>
      <c r="C22" s="104">
        <v>900</v>
      </c>
      <c r="D22" s="104">
        <v>5323.03</v>
      </c>
      <c r="E22" s="108">
        <v>3371.75</v>
      </c>
      <c r="F22" s="69">
        <f t="shared" si="0"/>
        <v>101.76041672954229</v>
      </c>
      <c r="G22" s="135">
        <f t="shared" si="1"/>
        <v>63.342682645034877</v>
      </c>
    </row>
    <row r="23" spans="1:7" ht="40.200000000000003" x14ac:dyDescent="0.3">
      <c r="A23" s="125" t="s">
        <v>99</v>
      </c>
      <c r="B23" s="67">
        <v>1822.04</v>
      </c>
      <c r="C23" s="126">
        <v>10000</v>
      </c>
      <c r="D23" s="126">
        <v>10285.35</v>
      </c>
      <c r="E23" s="67">
        <v>530.89</v>
      </c>
      <c r="F23" s="67">
        <f t="shared" si="0"/>
        <v>29.13712102917609</v>
      </c>
      <c r="G23" s="134">
        <f t="shared" si="1"/>
        <v>5.1616133626954843</v>
      </c>
    </row>
    <row r="24" spans="1:7" x14ac:dyDescent="0.3">
      <c r="A24" s="85" t="s">
        <v>100</v>
      </c>
      <c r="B24" s="108">
        <v>1822.04</v>
      </c>
      <c r="C24" s="104">
        <v>10000</v>
      </c>
      <c r="D24" s="104">
        <v>10285.35</v>
      </c>
      <c r="E24" s="108">
        <v>530.89</v>
      </c>
      <c r="F24" s="69">
        <f t="shared" si="0"/>
        <v>29.13712102917609</v>
      </c>
      <c r="G24" s="135">
        <f t="shared" si="1"/>
        <v>5.1616133626954843</v>
      </c>
    </row>
    <row r="25" spans="1:7" ht="27" x14ac:dyDescent="0.3">
      <c r="A25" s="127" t="s">
        <v>42</v>
      </c>
      <c r="B25" s="128">
        <v>152082.79</v>
      </c>
      <c r="C25" s="129">
        <v>133466</v>
      </c>
      <c r="D25" s="129">
        <v>145346</v>
      </c>
      <c r="E25" s="128">
        <v>56319.15</v>
      </c>
      <c r="F25" s="128">
        <f t="shared" si="0"/>
        <v>37.031902163288819</v>
      </c>
      <c r="G25" s="133">
        <f t="shared" si="1"/>
        <v>38.748331567432196</v>
      </c>
    </row>
    <row r="26" spans="1:7" ht="40.200000000000003" x14ac:dyDescent="0.3">
      <c r="A26" s="125" t="s">
        <v>101</v>
      </c>
      <c r="B26" s="67">
        <v>152082.79</v>
      </c>
      <c r="C26" s="126">
        <v>133466</v>
      </c>
      <c r="D26" s="126">
        <v>145346</v>
      </c>
      <c r="E26" s="67">
        <v>56319.15</v>
      </c>
      <c r="F26" s="67">
        <f t="shared" si="0"/>
        <v>37.031902163288819</v>
      </c>
      <c r="G26" s="134">
        <f t="shared" si="1"/>
        <v>38.748331567432196</v>
      </c>
    </row>
    <row r="27" spans="1:7" ht="27" x14ac:dyDescent="0.3">
      <c r="A27" s="85" t="s">
        <v>102</v>
      </c>
      <c r="B27" s="108">
        <v>56787.81</v>
      </c>
      <c r="C27" s="104">
        <v>133466</v>
      </c>
      <c r="D27" s="104">
        <v>145346</v>
      </c>
      <c r="E27" s="108">
        <v>56319.15</v>
      </c>
      <c r="F27" s="69">
        <f t="shared" si="0"/>
        <v>99.174717250057725</v>
      </c>
      <c r="G27" s="135">
        <f t="shared" si="1"/>
        <v>38.748331567432196</v>
      </c>
    </row>
    <row r="28" spans="1:7" ht="40.200000000000003" x14ac:dyDescent="0.3">
      <c r="A28" s="85" t="s">
        <v>103</v>
      </c>
      <c r="B28" s="108">
        <v>95294.98</v>
      </c>
      <c r="C28" s="104">
        <v>0</v>
      </c>
      <c r="D28" s="104">
        <v>0</v>
      </c>
      <c r="E28" s="136"/>
      <c r="F28" s="69">
        <f t="shared" si="0"/>
        <v>0</v>
      </c>
      <c r="G28" s="135" t="e">
        <f t="shared" si="1"/>
        <v>#DIV/0!</v>
      </c>
    </row>
    <row r="29" spans="1:7" x14ac:dyDescent="0.3">
      <c r="A29" s="58" t="s">
        <v>7</v>
      </c>
      <c r="B29" s="59">
        <v>41.81</v>
      </c>
      <c r="C29" s="59">
        <v>100</v>
      </c>
      <c r="D29" s="59">
        <v>93.26</v>
      </c>
      <c r="E29" s="59">
        <v>59.14</v>
      </c>
      <c r="F29" s="59">
        <f t="shared" si="0"/>
        <v>141.44941401578569</v>
      </c>
      <c r="G29" s="132">
        <f t="shared" si="1"/>
        <v>63.414111087282862</v>
      </c>
    </row>
    <row r="30" spans="1:7" ht="27" x14ac:dyDescent="0.3">
      <c r="A30" s="127" t="s">
        <v>45</v>
      </c>
      <c r="B30" s="128">
        <v>41.81</v>
      </c>
      <c r="C30" s="128">
        <v>100</v>
      </c>
      <c r="D30" s="128">
        <v>93.26</v>
      </c>
      <c r="E30" s="128">
        <v>59.14</v>
      </c>
      <c r="F30" s="128">
        <f t="shared" si="0"/>
        <v>141.44941401578569</v>
      </c>
      <c r="G30" s="133">
        <f t="shared" si="1"/>
        <v>63.414111087282862</v>
      </c>
    </row>
    <row r="31" spans="1:7" ht="27" x14ac:dyDescent="0.3">
      <c r="A31" s="125" t="s">
        <v>104</v>
      </c>
      <c r="B31" s="67">
        <v>41.81</v>
      </c>
      <c r="C31" s="67">
        <v>100</v>
      </c>
      <c r="D31" s="67">
        <v>93.26</v>
      </c>
      <c r="E31" s="67">
        <v>59.14</v>
      </c>
      <c r="F31" s="67">
        <f t="shared" si="0"/>
        <v>141.44941401578569</v>
      </c>
      <c r="G31" s="134">
        <f t="shared" si="1"/>
        <v>63.414111087282862</v>
      </c>
    </row>
    <row r="32" spans="1:7" x14ac:dyDescent="0.3">
      <c r="A32" s="85" t="s">
        <v>105</v>
      </c>
      <c r="B32" s="108">
        <v>41.81</v>
      </c>
      <c r="C32" s="108">
        <v>100</v>
      </c>
      <c r="D32" s="108">
        <v>93.26</v>
      </c>
      <c r="E32" s="108">
        <v>59.14</v>
      </c>
      <c r="F32" s="69">
        <f t="shared" si="0"/>
        <v>141.44941401578569</v>
      </c>
      <c r="G32" s="135">
        <f t="shared" si="1"/>
        <v>63.414111087282862</v>
      </c>
    </row>
    <row r="33" spans="1:7" x14ac:dyDescent="0.3">
      <c r="A33" s="58" t="s">
        <v>8</v>
      </c>
      <c r="B33" s="59">
        <v>707894.64</v>
      </c>
      <c r="C33" s="59">
        <f>SUM(C29+C7)</f>
        <v>1260019</v>
      </c>
      <c r="D33" s="59">
        <v>1417009.72</v>
      </c>
      <c r="E33" s="59">
        <v>655755.98</v>
      </c>
      <c r="F33" s="59">
        <f t="shared" si="0"/>
        <v>92.634686427347432</v>
      </c>
      <c r="G33" s="132">
        <f t="shared" si="1"/>
        <v>46.277451081986932</v>
      </c>
    </row>
    <row r="34" spans="1:7" x14ac:dyDescent="0.3">
      <c r="B34" s="137"/>
      <c r="C34" s="137"/>
      <c r="D34" s="137"/>
      <c r="E34" s="137"/>
      <c r="F34" s="137"/>
      <c r="G34" s="137"/>
    </row>
    <row r="35" spans="1:7" x14ac:dyDescent="0.3">
      <c r="A35" s="58" t="s">
        <v>9</v>
      </c>
      <c r="B35" s="123">
        <v>603656.88</v>
      </c>
      <c r="C35" s="123">
        <f>SUM(C36+C44+C75+C80+C84)</f>
        <v>1286099</v>
      </c>
      <c r="D35" s="123">
        <v>1452126.49</v>
      </c>
      <c r="E35" s="123">
        <v>697088.21</v>
      </c>
      <c r="F35" s="123">
        <v>115.48</v>
      </c>
      <c r="G35" s="138">
        <f>SUM(E35/D35*100)</f>
        <v>48.004647997296708</v>
      </c>
    </row>
    <row r="36" spans="1:7" x14ac:dyDescent="0.3">
      <c r="A36" s="127" t="s">
        <v>47</v>
      </c>
      <c r="B36" s="130">
        <v>526949.93000000005</v>
      </c>
      <c r="C36" s="130">
        <v>1067200</v>
      </c>
      <c r="D36" s="130">
        <v>1202435</v>
      </c>
      <c r="E36" s="130">
        <v>587769.81000000006</v>
      </c>
      <c r="F36" s="130">
        <v>111.54</v>
      </c>
      <c r="G36" s="139">
        <f t="shared" ref="G36:G97" si="2">SUM(E36/D36*100)</f>
        <v>48.881628528777028</v>
      </c>
    </row>
    <row r="37" spans="1:7" x14ac:dyDescent="0.3">
      <c r="A37" s="125" t="s">
        <v>106</v>
      </c>
      <c r="B37" s="131">
        <v>441499.64</v>
      </c>
      <c r="C37" s="131">
        <v>880425</v>
      </c>
      <c r="D37" s="131">
        <v>1000625</v>
      </c>
      <c r="E37" s="131">
        <v>487577.05</v>
      </c>
      <c r="F37" s="131">
        <v>110.44</v>
      </c>
      <c r="G37" s="140">
        <f t="shared" si="2"/>
        <v>48.727250468457214</v>
      </c>
    </row>
    <row r="38" spans="1:7" x14ac:dyDescent="0.3">
      <c r="A38" s="93" t="s">
        <v>107</v>
      </c>
      <c r="B38" s="103">
        <v>441499.64</v>
      </c>
      <c r="C38" s="103">
        <v>880425</v>
      </c>
      <c r="D38" s="103">
        <v>1000625</v>
      </c>
      <c r="E38" s="103">
        <v>487577.05</v>
      </c>
      <c r="F38" s="103">
        <v>110.44</v>
      </c>
      <c r="G38" s="141">
        <f t="shared" si="2"/>
        <v>48.727250468457214</v>
      </c>
    </row>
    <row r="39" spans="1:7" x14ac:dyDescent="0.3">
      <c r="A39" s="125" t="s">
        <v>108</v>
      </c>
      <c r="B39" s="131">
        <v>12574.15</v>
      </c>
      <c r="C39" s="131">
        <v>36700</v>
      </c>
      <c r="D39" s="131">
        <v>36700</v>
      </c>
      <c r="E39" s="131">
        <v>19725.990000000002</v>
      </c>
      <c r="F39" s="131">
        <v>156.88</v>
      </c>
      <c r="G39" s="140">
        <f t="shared" si="2"/>
        <v>53.749291553133517</v>
      </c>
    </row>
    <row r="40" spans="1:7" x14ac:dyDescent="0.3">
      <c r="A40" s="93" t="s">
        <v>109</v>
      </c>
      <c r="B40" s="103">
        <v>12574.15</v>
      </c>
      <c r="C40" s="103">
        <v>36700</v>
      </c>
      <c r="D40" s="103">
        <v>36700</v>
      </c>
      <c r="E40" s="103">
        <v>19725.990000000002</v>
      </c>
      <c r="F40" s="103">
        <v>156.88</v>
      </c>
      <c r="G40" s="141">
        <f t="shared" si="2"/>
        <v>53.749291553133517</v>
      </c>
    </row>
    <row r="41" spans="1:7" x14ac:dyDescent="0.3">
      <c r="A41" s="125" t="s">
        <v>110</v>
      </c>
      <c r="B41" s="131">
        <v>72876.14</v>
      </c>
      <c r="C41" s="131">
        <v>150075</v>
      </c>
      <c r="D41" s="131">
        <v>165110</v>
      </c>
      <c r="E41" s="131">
        <v>80466.77</v>
      </c>
      <c r="F41" s="131">
        <v>110.42</v>
      </c>
      <c r="G41" s="140">
        <f t="shared" si="2"/>
        <v>48.735249227787534</v>
      </c>
    </row>
    <row r="42" spans="1:7" ht="27" x14ac:dyDescent="0.3">
      <c r="A42" s="93" t="s">
        <v>111</v>
      </c>
      <c r="B42" s="103">
        <v>72806.44</v>
      </c>
      <c r="C42" s="103">
        <v>149925</v>
      </c>
      <c r="D42" s="103">
        <v>164960</v>
      </c>
      <c r="E42" s="103">
        <v>80426.820000000007</v>
      </c>
      <c r="F42" s="103">
        <v>110.47</v>
      </c>
      <c r="G42" s="141">
        <f t="shared" si="2"/>
        <v>48.755346750727455</v>
      </c>
    </row>
    <row r="43" spans="1:7" ht="27" x14ac:dyDescent="0.3">
      <c r="A43" s="93" t="s">
        <v>112</v>
      </c>
      <c r="B43" s="103">
        <v>69.7</v>
      </c>
      <c r="C43" s="103">
        <v>150</v>
      </c>
      <c r="D43" s="103">
        <v>150</v>
      </c>
      <c r="E43" s="103">
        <v>39.950000000000003</v>
      </c>
      <c r="F43" s="103">
        <v>57.32</v>
      </c>
      <c r="G43" s="141">
        <f t="shared" si="2"/>
        <v>26.633333333333336</v>
      </c>
    </row>
    <row r="44" spans="1:7" x14ac:dyDescent="0.3">
      <c r="A44" s="127" t="s">
        <v>48</v>
      </c>
      <c r="B44" s="130">
        <v>74400.58</v>
      </c>
      <c r="C44" s="130">
        <v>210666</v>
      </c>
      <c r="D44" s="130">
        <v>240148.62</v>
      </c>
      <c r="E44" s="130">
        <v>107079.96</v>
      </c>
      <c r="F44" s="130">
        <v>143.91999999999999</v>
      </c>
      <c r="G44" s="139">
        <f t="shared" si="2"/>
        <v>44.589038238071076</v>
      </c>
    </row>
    <row r="45" spans="1:7" x14ac:dyDescent="0.3">
      <c r="A45" s="125" t="s">
        <v>113</v>
      </c>
      <c r="B45" s="131">
        <v>28193.79</v>
      </c>
      <c r="C45" s="131">
        <v>66200</v>
      </c>
      <c r="D45" s="131">
        <v>70000</v>
      </c>
      <c r="E45" s="131">
        <v>35631.86</v>
      </c>
      <c r="F45" s="131">
        <v>126.38</v>
      </c>
      <c r="G45" s="140">
        <f t="shared" si="2"/>
        <v>50.902657142857144</v>
      </c>
    </row>
    <row r="46" spans="1:7" x14ac:dyDescent="0.3">
      <c r="A46" s="93" t="s">
        <v>114</v>
      </c>
      <c r="B46" s="103">
        <v>5626.06</v>
      </c>
      <c r="C46" s="103">
        <f>SUM(C45-C47-C48-C49)</f>
        <v>19700</v>
      </c>
      <c r="D46" s="103">
        <f>SUM(D45-D47-D48-D49)</f>
        <v>20000</v>
      </c>
      <c r="E46" s="103">
        <v>3914.69</v>
      </c>
      <c r="F46" s="103">
        <v>69.58</v>
      </c>
      <c r="G46" s="141">
        <f t="shared" si="2"/>
        <v>19.573450000000001</v>
      </c>
    </row>
    <row r="47" spans="1:7" ht="27" x14ac:dyDescent="0.3">
      <c r="A47" s="93" t="s">
        <v>115</v>
      </c>
      <c r="B47" s="103">
        <v>22024.9</v>
      </c>
      <c r="C47" s="103">
        <v>45000</v>
      </c>
      <c r="D47" s="103">
        <v>48000</v>
      </c>
      <c r="E47" s="103">
        <v>23023.279999999999</v>
      </c>
      <c r="F47" s="103">
        <v>104.53</v>
      </c>
      <c r="G47" s="141">
        <f t="shared" si="2"/>
        <v>47.965166666666661</v>
      </c>
    </row>
    <row r="48" spans="1:7" x14ac:dyDescent="0.3">
      <c r="A48" s="93" t="s">
        <v>116</v>
      </c>
      <c r="B48" s="103">
        <v>411.43</v>
      </c>
      <c r="C48" s="103">
        <v>1000</v>
      </c>
      <c r="D48" s="103">
        <v>1000</v>
      </c>
      <c r="E48" s="103">
        <v>8244.2900000000009</v>
      </c>
      <c r="F48" s="103">
        <v>2003.81</v>
      </c>
      <c r="G48" s="141">
        <f t="shared" si="2"/>
        <v>824.42900000000009</v>
      </c>
    </row>
    <row r="49" spans="1:7" x14ac:dyDescent="0.3">
      <c r="A49" s="93" t="s">
        <v>117</v>
      </c>
      <c r="B49" s="103">
        <v>131.4</v>
      </c>
      <c r="C49" s="103">
        <v>500</v>
      </c>
      <c r="D49" s="103">
        <v>1000</v>
      </c>
      <c r="E49" s="103">
        <v>449.6</v>
      </c>
      <c r="F49" s="103">
        <v>342.16</v>
      </c>
      <c r="G49" s="141">
        <f t="shared" si="2"/>
        <v>44.96</v>
      </c>
    </row>
    <row r="50" spans="1:7" x14ac:dyDescent="0.3">
      <c r="A50" s="125" t="s">
        <v>118</v>
      </c>
      <c r="B50" s="131">
        <v>24365.43</v>
      </c>
      <c r="C50" s="131">
        <v>45300</v>
      </c>
      <c r="D50" s="131">
        <v>54500</v>
      </c>
      <c r="E50" s="131">
        <v>17508.57</v>
      </c>
      <c r="F50" s="131">
        <v>71.86</v>
      </c>
      <c r="G50" s="140">
        <f t="shared" si="2"/>
        <v>32.125816513761471</v>
      </c>
    </row>
    <row r="51" spans="1:7" ht="27" x14ac:dyDescent="0.3">
      <c r="A51" s="93" t="s">
        <v>119</v>
      </c>
      <c r="B51" s="103">
        <v>8875.6</v>
      </c>
      <c r="C51" s="103">
        <v>15000</v>
      </c>
      <c r="D51" s="103">
        <v>15000</v>
      </c>
      <c r="E51" s="103">
        <v>7445.2</v>
      </c>
      <c r="F51" s="103">
        <v>83.88</v>
      </c>
      <c r="G51" s="141">
        <f t="shared" si="2"/>
        <v>49.634666666666668</v>
      </c>
    </row>
    <row r="52" spans="1:7" x14ac:dyDescent="0.3">
      <c r="A52" s="93" t="s">
        <v>120</v>
      </c>
      <c r="B52" s="103">
        <v>836.55</v>
      </c>
      <c r="C52" s="103">
        <v>500</v>
      </c>
      <c r="D52" s="103">
        <v>500</v>
      </c>
      <c r="E52" s="103">
        <v>292.48</v>
      </c>
      <c r="F52" s="103">
        <v>34.96</v>
      </c>
      <c r="G52" s="141">
        <f t="shared" si="2"/>
        <v>58.496000000000002</v>
      </c>
    </row>
    <row r="53" spans="1:7" x14ac:dyDescent="0.3">
      <c r="A53" s="93" t="s">
        <v>121</v>
      </c>
      <c r="B53" s="103">
        <v>13993.51</v>
      </c>
      <c r="C53" s="103">
        <v>15000</v>
      </c>
      <c r="D53" s="103">
        <v>15000</v>
      </c>
      <c r="E53" s="103">
        <v>8404.84</v>
      </c>
      <c r="F53" s="103">
        <v>60.06</v>
      </c>
      <c r="G53" s="141">
        <f t="shared" si="2"/>
        <v>56.032266666666665</v>
      </c>
    </row>
    <row r="54" spans="1:7" ht="27" x14ac:dyDescent="0.3">
      <c r="A54" s="93" t="s">
        <v>122</v>
      </c>
      <c r="B54" s="103">
        <v>227.21</v>
      </c>
      <c r="C54" s="103">
        <v>2000</v>
      </c>
      <c r="D54" s="103">
        <v>2000</v>
      </c>
      <c r="E54" s="103">
        <v>224.86</v>
      </c>
      <c r="F54" s="103">
        <v>98.97</v>
      </c>
      <c r="G54" s="141">
        <f t="shared" si="2"/>
        <v>11.243</v>
      </c>
    </row>
    <row r="55" spans="1:7" x14ac:dyDescent="0.3">
      <c r="A55" s="93" t="s">
        <v>123</v>
      </c>
      <c r="B55" s="103">
        <v>311.74</v>
      </c>
      <c r="C55" s="103">
        <v>10000</v>
      </c>
      <c r="D55" s="103">
        <v>11000</v>
      </c>
      <c r="E55" s="103">
        <v>939.82</v>
      </c>
      <c r="F55" s="103">
        <v>301.48</v>
      </c>
      <c r="G55" s="141">
        <f t="shared" si="2"/>
        <v>8.5438181818181818</v>
      </c>
    </row>
    <row r="56" spans="1:7" ht="27" x14ac:dyDescent="0.3">
      <c r="A56" s="93" t="s">
        <v>124</v>
      </c>
      <c r="B56" s="103">
        <v>120.82</v>
      </c>
      <c r="C56" s="103">
        <f>SUM(C50-C51-C52-C53-C54-C55)</f>
        <v>2800</v>
      </c>
      <c r="D56" s="103">
        <f>SUM(D50-D51-D52-D53-D54-D55)</f>
        <v>11000</v>
      </c>
      <c r="E56" s="103">
        <v>201.37</v>
      </c>
      <c r="F56" s="103">
        <v>166.67</v>
      </c>
      <c r="G56" s="141">
        <f t="shared" si="2"/>
        <v>1.8306363636363638</v>
      </c>
    </row>
    <row r="57" spans="1:7" x14ac:dyDescent="0.3">
      <c r="A57" s="125" t="s">
        <v>125</v>
      </c>
      <c r="B57" s="131">
        <v>17806.66</v>
      </c>
      <c r="C57" s="131">
        <v>54700</v>
      </c>
      <c r="D57" s="131">
        <v>50700</v>
      </c>
      <c r="E57" s="131">
        <v>16512.72</v>
      </c>
      <c r="F57" s="131">
        <v>92.73</v>
      </c>
      <c r="G57" s="140">
        <f t="shared" si="2"/>
        <v>32.569467455621307</v>
      </c>
    </row>
    <row r="58" spans="1:7" x14ac:dyDescent="0.3">
      <c r="A58" s="93" t="s">
        <v>126</v>
      </c>
      <c r="B58" s="103">
        <v>1841.84</v>
      </c>
      <c r="C58" s="103">
        <v>10000</v>
      </c>
      <c r="D58" s="103">
        <v>10000</v>
      </c>
      <c r="E58" s="103">
        <v>4266.82</v>
      </c>
      <c r="F58" s="103">
        <v>231.66</v>
      </c>
      <c r="G58" s="141">
        <f t="shared" si="2"/>
        <v>42.668199999999992</v>
      </c>
    </row>
    <row r="59" spans="1:7" ht="27" x14ac:dyDescent="0.3">
      <c r="A59" s="93" t="s">
        <v>127</v>
      </c>
      <c r="B59" s="103">
        <v>1938.55</v>
      </c>
      <c r="C59" s="103">
        <v>3000</v>
      </c>
      <c r="D59" s="103">
        <v>3000</v>
      </c>
      <c r="E59" s="103">
        <v>1368.78</v>
      </c>
      <c r="F59" s="103">
        <v>70.61</v>
      </c>
      <c r="G59" s="141">
        <f t="shared" si="2"/>
        <v>45.625999999999998</v>
      </c>
    </row>
    <row r="60" spans="1:7" x14ac:dyDescent="0.3">
      <c r="A60" s="93" t="s">
        <v>128</v>
      </c>
      <c r="B60" s="103">
        <v>522</v>
      </c>
      <c r="C60" s="103">
        <v>500</v>
      </c>
      <c r="D60" s="103">
        <v>500</v>
      </c>
      <c r="E60" s="103">
        <v>125</v>
      </c>
      <c r="F60" s="103">
        <v>23.95</v>
      </c>
      <c r="G60" s="141">
        <f t="shared" si="2"/>
        <v>25</v>
      </c>
    </row>
    <row r="61" spans="1:7" x14ac:dyDescent="0.3">
      <c r="A61" s="93" t="s">
        <v>129</v>
      </c>
      <c r="B61" s="103">
        <v>3273.4</v>
      </c>
      <c r="C61" s="103">
        <v>5000</v>
      </c>
      <c r="D61" s="103">
        <v>5000</v>
      </c>
      <c r="E61" s="103">
        <v>2104.9699999999998</v>
      </c>
      <c r="F61" s="103">
        <v>64.31</v>
      </c>
      <c r="G61" s="141">
        <f t="shared" si="2"/>
        <v>42.099399999999996</v>
      </c>
    </row>
    <row r="62" spans="1:7" x14ac:dyDescent="0.3">
      <c r="A62" s="93" t="s">
        <v>130</v>
      </c>
      <c r="B62" s="103">
        <v>2550.08</v>
      </c>
      <c r="C62" s="103">
        <v>6000</v>
      </c>
      <c r="D62" s="103">
        <v>6000</v>
      </c>
      <c r="E62" s="103">
        <v>2602.2199999999998</v>
      </c>
      <c r="F62" s="103">
        <v>102.04</v>
      </c>
      <c r="G62" s="141">
        <f t="shared" si="2"/>
        <v>43.370333333333328</v>
      </c>
    </row>
    <row r="63" spans="1:7" x14ac:dyDescent="0.3">
      <c r="A63" s="93" t="s">
        <v>131</v>
      </c>
      <c r="B63" s="103">
        <v>738.66</v>
      </c>
      <c r="C63" s="103">
        <v>1500</v>
      </c>
      <c r="D63" s="103">
        <v>1500</v>
      </c>
      <c r="E63" s="103">
        <v>273.17</v>
      </c>
      <c r="F63" s="103">
        <v>36.979999999999997</v>
      </c>
      <c r="G63" s="141">
        <f t="shared" si="2"/>
        <v>18.211333333333336</v>
      </c>
    </row>
    <row r="64" spans="1:7" x14ac:dyDescent="0.3">
      <c r="A64" s="93" t="s">
        <v>132</v>
      </c>
      <c r="B64" s="103">
        <v>5495.6</v>
      </c>
      <c r="C64" s="103">
        <v>12000</v>
      </c>
      <c r="D64" s="103">
        <v>12000</v>
      </c>
      <c r="E64" s="103">
        <v>4255.6099999999997</v>
      </c>
      <c r="F64" s="103">
        <v>77.44</v>
      </c>
      <c r="G64" s="141">
        <f t="shared" si="2"/>
        <v>35.463416666666667</v>
      </c>
    </row>
    <row r="65" spans="1:7" x14ac:dyDescent="0.3">
      <c r="A65" s="93" t="s">
        <v>133</v>
      </c>
      <c r="B65" s="103">
        <v>576.4</v>
      </c>
      <c r="C65" s="103">
        <v>2000</v>
      </c>
      <c r="D65" s="103">
        <v>2000</v>
      </c>
      <c r="E65" s="103">
        <v>699.65</v>
      </c>
      <c r="F65" s="103">
        <v>121.38</v>
      </c>
      <c r="G65" s="141">
        <f t="shared" si="2"/>
        <v>34.982500000000002</v>
      </c>
    </row>
    <row r="66" spans="1:7" x14ac:dyDescent="0.3">
      <c r="A66" s="93" t="s">
        <v>134</v>
      </c>
      <c r="B66" s="103">
        <v>870.13</v>
      </c>
      <c r="C66" s="103">
        <f>SUM(C57-C58-C59-C60-C61-C62-C63-C64-C65)</f>
        <v>14700</v>
      </c>
      <c r="D66" s="103">
        <f>SUM(D57-D58-D59-D60-D61-D62-D63-D64-D65)</f>
        <v>10700</v>
      </c>
      <c r="E66" s="103">
        <v>816.5</v>
      </c>
      <c r="F66" s="103">
        <v>93.84</v>
      </c>
      <c r="G66" s="141">
        <f t="shared" si="2"/>
        <v>7.6308411214953269</v>
      </c>
    </row>
    <row r="67" spans="1:7" ht="27" x14ac:dyDescent="0.3">
      <c r="A67" s="125" t="s">
        <v>135</v>
      </c>
      <c r="B67" s="131"/>
      <c r="C67" s="131">
        <v>28000</v>
      </c>
      <c r="D67" s="131">
        <v>48582.62</v>
      </c>
      <c r="E67" s="131">
        <v>33987.42</v>
      </c>
      <c r="F67" s="131"/>
      <c r="G67" s="140">
        <f t="shared" si="2"/>
        <v>69.957980858175191</v>
      </c>
    </row>
    <row r="68" spans="1:7" ht="27" x14ac:dyDescent="0.3">
      <c r="A68" s="93" t="s">
        <v>136</v>
      </c>
      <c r="B68" s="103"/>
      <c r="C68" s="103">
        <v>28000</v>
      </c>
      <c r="D68" s="103">
        <v>48582.62</v>
      </c>
      <c r="E68" s="103">
        <v>33987.42</v>
      </c>
      <c r="F68" s="103"/>
      <c r="G68" s="141">
        <f t="shared" si="2"/>
        <v>69.957980858175191</v>
      </c>
    </row>
    <row r="69" spans="1:7" x14ac:dyDescent="0.3">
      <c r="A69" s="125" t="s">
        <v>137</v>
      </c>
      <c r="B69" s="131">
        <v>4034.7</v>
      </c>
      <c r="C69" s="131">
        <v>16466</v>
      </c>
      <c r="D69" s="131">
        <v>16366</v>
      </c>
      <c r="E69" s="131">
        <v>3439.39</v>
      </c>
      <c r="F69" s="131">
        <v>85.25</v>
      </c>
      <c r="G69" s="140">
        <f t="shared" si="2"/>
        <v>21.015458878162043</v>
      </c>
    </row>
    <row r="70" spans="1:7" x14ac:dyDescent="0.3">
      <c r="A70" s="93" t="s">
        <v>138</v>
      </c>
      <c r="B70" s="103">
        <v>188.72</v>
      </c>
      <c r="C70" s="103">
        <v>1000</v>
      </c>
      <c r="D70" s="103">
        <v>1000</v>
      </c>
      <c r="E70" s="103">
        <v>53.86</v>
      </c>
      <c r="F70" s="103">
        <v>28.54</v>
      </c>
      <c r="G70" s="141">
        <f t="shared" si="2"/>
        <v>5.3860000000000001</v>
      </c>
    </row>
    <row r="71" spans="1:7" x14ac:dyDescent="0.3">
      <c r="A71" s="93" t="s">
        <v>139</v>
      </c>
      <c r="B71" s="103">
        <v>771.55</v>
      </c>
      <c r="C71" s="103">
        <v>1000</v>
      </c>
      <c r="D71" s="103">
        <v>1000</v>
      </c>
      <c r="E71" s="103">
        <v>1076.33</v>
      </c>
      <c r="F71" s="103">
        <v>139.5</v>
      </c>
      <c r="G71" s="141">
        <f t="shared" si="2"/>
        <v>107.633</v>
      </c>
    </row>
    <row r="72" spans="1:7" x14ac:dyDescent="0.3">
      <c r="A72" s="93" t="s">
        <v>140</v>
      </c>
      <c r="B72" s="103">
        <v>13.27</v>
      </c>
      <c r="C72" s="103">
        <v>300</v>
      </c>
      <c r="D72" s="103">
        <v>300</v>
      </c>
      <c r="E72" s="103">
        <v>48.27</v>
      </c>
      <c r="F72" s="103">
        <v>363.75</v>
      </c>
      <c r="G72" s="141">
        <f t="shared" si="2"/>
        <v>16.09</v>
      </c>
    </row>
    <row r="73" spans="1:7" x14ac:dyDescent="0.3">
      <c r="A73" s="93" t="s">
        <v>141</v>
      </c>
      <c r="B73" s="103">
        <v>668.26</v>
      </c>
      <c r="C73" s="103">
        <v>5000</v>
      </c>
      <c r="D73" s="103">
        <v>5000</v>
      </c>
      <c r="E73" s="103">
        <v>525.58000000000004</v>
      </c>
      <c r="F73" s="103">
        <v>78.650000000000006</v>
      </c>
      <c r="G73" s="141">
        <f t="shared" si="2"/>
        <v>10.511600000000001</v>
      </c>
    </row>
    <row r="74" spans="1:7" x14ac:dyDescent="0.3">
      <c r="A74" s="93" t="s">
        <v>142</v>
      </c>
      <c r="B74" s="103">
        <v>532.71</v>
      </c>
      <c r="C74" s="103">
        <f>SUM(C69-C70-C71-C72-C73)</f>
        <v>9166</v>
      </c>
      <c r="D74" s="103">
        <f>SUM(D69-D70-D71-D72-D73)</f>
        <v>9066</v>
      </c>
      <c r="E74" s="103">
        <v>211.12</v>
      </c>
      <c r="F74" s="103">
        <v>39.630000000000003</v>
      </c>
      <c r="G74" s="141">
        <f t="shared" si="2"/>
        <v>2.3287006397529231</v>
      </c>
    </row>
    <row r="75" spans="1:7" x14ac:dyDescent="0.3">
      <c r="A75" s="127" t="s">
        <v>49</v>
      </c>
      <c r="B75" s="130">
        <v>1770.45</v>
      </c>
      <c r="C75" s="130">
        <v>4653</v>
      </c>
      <c r="D75" s="130">
        <v>4681.1499999999996</v>
      </c>
      <c r="E75" s="130">
        <v>1306.69</v>
      </c>
      <c r="F75" s="130">
        <v>73.81</v>
      </c>
      <c r="G75" s="139">
        <f t="shared" si="2"/>
        <v>27.913867318928041</v>
      </c>
    </row>
    <row r="76" spans="1:7" x14ac:dyDescent="0.3">
      <c r="A76" s="125" t="s">
        <v>143</v>
      </c>
      <c r="B76" s="131">
        <v>1770.45</v>
      </c>
      <c r="C76" s="131">
        <v>4653</v>
      </c>
      <c r="D76" s="131">
        <v>4681.1499999999996</v>
      </c>
      <c r="E76" s="131">
        <v>1306.69</v>
      </c>
      <c r="F76" s="131">
        <v>73.81</v>
      </c>
      <c r="G76" s="140">
        <f t="shared" si="2"/>
        <v>27.913867318928041</v>
      </c>
    </row>
    <row r="77" spans="1:7" ht="27" x14ac:dyDescent="0.3">
      <c r="A77" s="93" t="s">
        <v>144</v>
      </c>
      <c r="B77" s="103">
        <v>208.89</v>
      </c>
      <c r="C77" s="103">
        <f>SUM(C76-C78-C79)</f>
        <v>1650</v>
      </c>
      <c r="D77" s="103">
        <f>SUM(D76-D78-D79)</f>
        <v>1676.1499999999996</v>
      </c>
      <c r="E77" s="103">
        <v>259.64</v>
      </c>
      <c r="F77" s="103">
        <v>124.3</v>
      </c>
      <c r="G77" s="141">
        <f t="shared" si="2"/>
        <v>15.490260418220329</v>
      </c>
    </row>
    <row r="78" spans="1:7" ht="27" x14ac:dyDescent="0.3">
      <c r="A78" s="93" t="s">
        <v>145</v>
      </c>
      <c r="B78" s="103">
        <v>1.27</v>
      </c>
      <c r="C78" s="103">
        <v>3</v>
      </c>
      <c r="D78" s="103">
        <v>5</v>
      </c>
      <c r="E78" s="103"/>
      <c r="F78" s="103"/>
      <c r="G78" s="141">
        <f t="shared" si="2"/>
        <v>0</v>
      </c>
    </row>
    <row r="79" spans="1:7" x14ac:dyDescent="0.3">
      <c r="A79" s="93" t="s">
        <v>146</v>
      </c>
      <c r="B79" s="103">
        <v>1560.29</v>
      </c>
      <c r="C79" s="103">
        <v>3000</v>
      </c>
      <c r="D79" s="103">
        <v>3000</v>
      </c>
      <c r="E79" s="103">
        <v>1047.05</v>
      </c>
      <c r="F79" s="103">
        <v>67.11</v>
      </c>
      <c r="G79" s="141">
        <f t="shared" si="2"/>
        <v>34.901666666666664</v>
      </c>
    </row>
    <row r="80" spans="1:7" ht="27" x14ac:dyDescent="0.3">
      <c r="A80" s="127" t="s">
        <v>50</v>
      </c>
      <c r="B80" s="130">
        <v>535.91999999999996</v>
      </c>
      <c r="C80" s="130">
        <v>3580</v>
      </c>
      <c r="D80" s="130">
        <v>4050</v>
      </c>
      <c r="E80" s="130">
        <v>120.03</v>
      </c>
      <c r="F80" s="130">
        <v>22.4</v>
      </c>
      <c r="G80" s="139">
        <f t="shared" si="2"/>
        <v>2.963703703703704</v>
      </c>
    </row>
    <row r="81" spans="1:7" ht="27" x14ac:dyDescent="0.3">
      <c r="A81" s="125" t="s">
        <v>147</v>
      </c>
      <c r="B81" s="131">
        <v>535.91999999999996</v>
      </c>
      <c r="C81" s="131">
        <v>3580</v>
      </c>
      <c r="D81" s="131">
        <v>4050</v>
      </c>
      <c r="E81" s="131">
        <v>120.03</v>
      </c>
      <c r="F81" s="131">
        <v>22.4</v>
      </c>
      <c r="G81" s="140">
        <f t="shared" si="2"/>
        <v>2.963703703703704</v>
      </c>
    </row>
    <row r="82" spans="1:7" ht="27" x14ac:dyDescent="0.3">
      <c r="A82" s="93" t="s">
        <v>148</v>
      </c>
      <c r="B82" s="103">
        <v>117.84</v>
      </c>
      <c r="C82" s="103">
        <v>0</v>
      </c>
      <c r="D82" s="103">
        <v>0</v>
      </c>
      <c r="E82" s="103">
        <v>0</v>
      </c>
      <c r="F82" s="103"/>
      <c r="G82" s="141"/>
    </row>
    <row r="83" spans="1:7" ht="27" x14ac:dyDescent="0.3">
      <c r="A83" s="93" t="s">
        <v>149</v>
      </c>
      <c r="B83" s="103">
        <v>418.08</v>
      </c>
      <c r="C83" s="103">
        <v>3580</v>
      </c>
      <c r="D83" s="103">
        <v>4050</v>
      </c>
      <c r="E83" s="103">
        <v>120.03</v>
      </c>
      <c r="F83" s="103">
        <v>28.71</v>
      </c>
      <c r="G83" s="141">
        <f t="shared" si="2"/>
        <v>2.963703703703704</v>
      </c>
    </row>
    <row r="84" spans="1:7" x14ac:dyDescent="0.3">
      <c r="A84" s="127" t="s">
        <v>51</v>
      </c>
      <c r="B84" s="130"/>
      <c r="C84" s="130">
        <v>0</v>
      </c>
      <c r="D84" s="130">
        <v>811.72</v>
      </c>
      <c r="E84" s="130">
        <v>811.72</v>
      </c>
      <c r="F84" s="130"/>
      <c r="G84" s="139">
        <f t="shared" si="2"/>
        <v>100</v>
      </c>
    </row>
    <row r="85" spans="1:7" x14ac:dyDescent="0.3">
      <c r="A85" s="125" t="s">
        <v>150</v>
      </c>
      <c r="B85" s="131"/>
      <c r="C85" s="131">
        <v>0</v>
      </c>
      <c r="D85" s="131">
        <v>811.72</v>
      </c>
      <c r="E85" s="131">
        <v>811.72</v>
      </c>
      <c r="F85" s="131"/>
      <c r="G85" s="140">
        <f t="shared" si="2"/>
        <v>100</v>
      </c>
    </row>
    <row r="86" spans="1:7" x14ac:dyDescent="0.3">
      <c r="A86" s="93" t="s">
        <v>151</v>
      </c>
      <c r="B86" s="103"/>
      <c r="C86" s="103">
        <v>0</v>
      </c>
      <c r="D86" s="103">
        <v>811.72</v>
      </c>
      <c r="E86" s="103">
        <v>811.72</v>
      </c>
      <c r="F86" s="103"/>
      <c r="G86" s="141">
        <f t="shared" si="2"/>
        <v>100</v>
      </c>
    </row>
    <row r="87" spans="1:7" x14ac:dyDescent="0.3">
      <c r="A87" s="58" t="s">
        <v>10</v>
      </c>
      <c r="B87" s="123">
        <v>98344.62</v>
      </c>
      <c r="C87" s="123">
        <f>SUM(C88+C96)</f>
        <v>56572</v>
      </c>
      <c r="D87" s="123">
        <v>57666.68</v>
      </c>
      <c r="E87" s="123">
        <v>150</v>
      </c>
      <c r="F87" s="123">
        <v>0.15</v>
      </c>
      <c r="G87" s="138">
        <f t="shared" si="2"/>
        <v>0.26011554679409321</v>
      </c>
    </row>
    <row r="88" spans="1:7" ht="27" x14ac:dyDescent="0.3">
      <c r="A88" s="127" t="s">
        <v>52</v>
      </c>
      <c r="B88" s="130">
        <v>98344.62</v>
      </c>
      <c r="C88" s="130">
        <v>25572</v>
      </c>
      <c r="D88" s="130">
        <v>26757</v>
      </c>
      <c r="E88" s="130">
        <v>150</v>
      </c>
      <c r="F88" s="130">
        <v>0.15</v>
      </c>
      <c r="G88" s="139">
        <f t="shared" si="2"/>
        <v>0.56060096423365846</v>
      </c>
    </row>
    <row r="89" spans="1:7" x14ac:dyDescent="0.3">
      <c r="A89" s="125" t="s">
        <v>152</v>
      </c>
      <c r="B89" s="131">
        <v>95294.98</v>
      </c>
      <c r="C89" s="131">
        <v>0</v>
      </c>
      <c r="D89" s="131">
        <v>0</v>
      </c>
      <c r="E89" s="131"/>
      <c r="F89" s="131"/>
      <c r="G89" s="140"/>
    </row>
    <row r="90" spans="1:7" x14ac:dyDescent="0.3">
      <c r="A90" s="93" t="s">
        <v>153</v>
      </c>
      <c r="B90" s="103">
        <v>95294.98</v>
      </c>
      <c r="C90" s="103">
        <v>0</v>
      </c>
      <c r="D90" s="103">
        <v>0</v>
      </c>
      <c r="E90" s="103"/>
      <c r="F90" s="103"/>
      <c r="G90" s="141"/>
    </row>
    <row r="91" spans="1:7" x14ac:dyDescent="0.3">
      <c r="A91" s="125" t="s">
        <v>154</v>
      </c>
      <c r="B91" s="131">
        <v>3049.64</v>
      </c>
      <c r="C91" s="131">
        <v>23072</v>
      </c>
      <c r="D91" s="131">
        <v>23757</v>
      </c>
      <c r="E91" s="131">
        <v>150</v>
      </c>
      <c r="F91" s="131">
        <v>4.92</v>
      </c>
      <c r="G91" s="140">
        <f t="shared" si="2"/>
        <v>0.63139285263290823</v>
      </c>
    </row>
    <row r="92" spans="1:7" x14ac:dyDescent="0.3">
      <c r="A92" s="93" t="s">
        <v>155</v>
      </c>
      <c r="B92" s="103">
        <v>1533.29</v>
      </c>
      <c r="C92" s="103">
        <v>20000</v>
      </c>
      <c r="D92" s="103">
        <v>2000</v>
      </c>
      <c r="E92" s="103">
        <v>150</v>
      </c>
      <c r="F92" s="103">
        <v>9.7799999999999994</v>
      </c>
      <c r="G92" s="141">
        <f t="shared" si="2"/>
        <v>7.5</v>
      </c>
    </row>
    <row r="93" spans="1:7" x14ac:dyDescent="0.3">
      <c r="A93" s="93" t="s">
        <v>156</v>
      </c>
      <c r="B93" s="103">
        <v>273.41000000000003</v>
      </c>
      <c r="C93" s="103">
        <v>0</v>
      </c>
      <c r="D93" s="103">
        <v>0</v>
      </c>
      <c r="E93" s="103"/>
      <c r="F93" s="103"/>
      <c r="G93" s="141"/>
    </row>
    <row r="94" spans="1:7" x14ac:dyDescent="0.3">
      <c r="A94" s="93" t="s">
        <v>157</v>
      </c>
      <c r="B94" s="103">
        <v>197.43</v>
      </c>
      <c r="C94" s="103">
        <v>500</v>
      </c>
      <c r="D94" s="103">
        <v>500</v>
      </c>
      <c r="E94" s="103"/>
      <c r="F94" s="103"/>
      <c r="G94" s="141">
        <f t="shared" si="2"/>
        <v>0</v>
      </c>
    </row>
    <row r="95" spans="1:7" ht="27" x14ac:dyDescent="0.3">
      <c r="A95" s="93" t="s">
        <v>158</v>
      </c>
      <c r="B95" s="103">
        <v>1045.51</v>
      </c>
      <c r="C95" s="103">
        <f>SUM(C91-C92-C94)</f>
        <v>2572</v>
      </c>
      <c r="D95" s="103">
        <f>SUM(D91-D92-D94)</f>
        <v>21257</v>
      </c>
      <c r="E95" s="103"/>
      <c r="F95" s="103"/>
      <c r="G95" s="141">
        <f t="shared" si="2"/>
        <v>0</v>
      </c>
    </row>
    <row r="96" spans="1:7" ht="27" x14ac:dyDescent="0.3">
      <c r="A96" s="127" t="s">
        <v>53</v>
      </c>
      <c r="B96" s="130"/>
      <c r="C96" s="130">
        <v>31000</v>
      </c>
      <c r="D96" s="130">
        <v>30909.68</v>
      </c>
      <c r="E96" s="130"/>
      <c r="F96" s="130"/>
      <c r="G96" s="139">
        <f t="shared" si="2"/>
        <v>0</v>
      </c>
    </row>
    <row r="97" spans="1:7" x14ac:dyDescent="0.3">
      <c r="A97" s="58" t="s">
        <v>11</v>
      </c>
      <c r="B97" s="123">
        <v>702001.5</v>
      </c>
      <c r="C97" s="123">
        <f>SUM(C87+C35)</f>
        <v>1342671</v>
      </c>
      <c r="D97" s="123">
        <v>1509793.17</v>
      </c>
      <c r="E97" s="123">
        <v>697238.21</v>
      </c>
      <c r="F97" s="123">
        <v>99.32</v>
      </c>
      <c r="G97" s="138">
        <f t="shared" si="2"/>
        <v>46.181041473382741</v>
      </c>
    </row>
    <row r="98" spans="1:7" x14ac:dyDescent="0.3">
      <c r="B98" s="137"/>
      <c r="C98" s="137"/>
      <c r="D98" s="137"/>
      <c r="E98" s="137"/>
      <c r="F98" s="137"/>
      <c r="G98" s="137"/>
    </row>
    <row r="99" spans="1:7" x14ac:dyDescent="0.3">
      <c r="A99" s="66" t="s">
        <v>78</v>
      </c>
      <c r="B99" s="63">
        <v>707894.64</v>
      </c>
      <c r="C99" s="63">
        <v>1260019</v>
      </c>
      <c r="D99" s="63">
        <v>1417009.72</v>
      </c>
      <c r="E99" s="63">
        <v>655755.98</v>
      </c>
      <c r="F99" s="63">
        <v>92.63</v>
      </c>
      <c r="G99" s="142">
        <v>46.28</v>
      </c>
    </row>
    <row r="100" spans="1:7" x14ac:dyDescent="0.3">
      <c r="A100" s="49" t="s">
        <v>79</v>
      </c>
      <c r="B100" s="50">
        <v>702001.5</v>
      </c>
      <c r="C100" s="50">
        <v>1342671</v>
      </c>
      <c r="D100" s="50">
        <v>1509793.17</v>
      </c>
      <c r="E100" s="50">
        <v>697238.21</v>
      </c>
      <c r="F100" s="50">
        <v>99.32</v>
      </c>
      <c r="G100" s="50">
        <v>46.18</v>
      </c>
    </row>
    <row r="101" spans="1:7" x14ac:dyDescent="0.3">
      <c r="A101" s="68" t="s">
        <v>80</v>
      </c>
      <c r="B101" s="67">
        <f>SUM(B99-B100)</f>
        <v>5893.140000000014</v>
      </c>
      <c r="C101" s="67">
        <f t="shared" ref="C101:E101" si="3">SUM(C99-C100)</f>
        <v>-82652</v>
      </c>
      <c r="D101" s="67">
        <f t="shared" si="3"/>
        <v>-92783.449999999953</v>
      </c>
      <c r="E101" s="67">
        <f t="shared" si="3"/>
        <v>-41482.229999999981</v>
      </c>
      <c r="F101" s="68"/>
      <c r="G101" s="68"/>
    </row>
    <row r="102" spans="1:7" ht="28.8" x14ac:dyDescent="0.3">
      <c r="A102" s="2" t="s">
        <v>81</v>
      </c>
      <c r="B102" s="13"/>
      <c r="C102" s="13"/>
      <c r="D102" s="13"/>
      <c r="E102" s="13"/>
      <c r="F102" s="13"/>
      <c r="G102" s="13"/>
    </row>
    <row r="103" spans="1:7" ht="28.8" x14ac:dyDescent="0.3">
      <c r="A103" s="2" t="s">
        <v>82</v>
      </c>
      <c r="B103" s="13"/>
      <c r="C103" s="69">
        <v>82652</v>
      </c>
      <c r="D103" s="69">
        <v>92782.45</v>
      </c>
      <c r="E103" s="13"/>
      <c r="F103" s="13"/>
      <c r="G103" s="13"/>
    </row>
  </sheetData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8"/>
  <sheetViews>
    <sheetView topLeftCell="A16" workbookViewId="0">
      <selection activeCell="E34" sqref="E34"/>
    </sheetView>
  </sheetViews>
  <sheetFormatPr defaultRowHeight="14.4" x14ac:dyDescent="0.3"/>
  <cols>
    <col min="1" max="1" width="30.109375" customWidth="1"/>
    <col min="2" max="2" width="17.109375" customWidth="1"/>
    <col min="3" max="3" width="14.5546875" customWidth="1"/>
    <col min="4" max="4" width="14.5546875" style="40" customWidth="1"/>
    <col min="5" max="5" width="16.109375" customWidth="1"/>
    <col min="6" max="6" width="17.33203125" customWidth="1"/>
    <col min="7" max="7" width="16.33203125" customWidth="1"/>
    <col min="9" max="9" width="11.44140625" bestFit="1" customWidth="1"/>
  </cols>
  <sheetData>
    <row r="2" spans="1:7" x14ac:dyDescent="0.3">
      <c r="B2" s="39" t="s">
        <v>28</v>
      </c>
      <c r="C2" s="39"/>
      <c r="D2" s="39"/>
    </row>
    <row r="3" spans="1:7" x14ac:dyDescent="0.3">
      <c r="B3" s="39" t="s">
        <v>5</v>
      </c>
      <c r="C3" s="39"/>
      <c r="D3" s="39"/>
    </row>
    <row r="4" spans="1:7" x14ac:dyDescent="0.3">
      <c r="B4" s="40" t="s">
        <v>83</v>
      </c>
      <c r="C4" s="39"/>
      <c r="D4" s="39"/>
    </row>
    <row r="5" spans="1:7" ht="15" thickBot="1" x14ac:dyDescent="0.35"/>
    <row r="6" spans="1:7" ht="51" thickBot="1" x14ac:dyDescent="0.35">
      <c r="A6" s="41" t="s">
        <v>0</v>
      </c>
      <c r="B6" s="41" t="s">
        <v>54</v>
      </c>
      <c r="C6" s="41" t="s">
        <v>55</v>
      </c>
      <c r="D6" s="41" t="s">
        <v>75</v>
      </c>
      <c r="E6" s="92" t="s">
        <v>204</v>
      </c>
      <c r="F6" s="92" t="s">
        <v>211</v>
      </c>
      <c r="G6" s="92" t="s">
        <v>212</v>
      </c>
    </row>
    <row r="7" spans="1:7" ht="27" x14ac:dyDescent="0.3">
      <c r="A7" s="42" t="s">
        <v>56</v>
      </c>
      <c r="B7" s="43">
        <v>702001.5</v>
      </c>
      <c r="C7" s="69">
        <v>1342671</v>
      </c>
      <c r="D7" s="43">
        <v>1509793.17</v>
      </c>
      <c r="E7" s="43">
        <v>1509793.17</v>
      </c>
      <c r="F7" s="43">
        <v>697238.21</v>
      </c>
      <c r="G7" s="44">
        <v>99.32</v>
      </c>
    </row>
    <row r="8" spans="1:7" ht="27" x14ac:dyDescent="0.3">
      <c r="A8" s="18" t="s">
        <v>57</v>
      </c>
      <c r="B8" s="26">
        <v>702001.5</v>
      </c>
      <c r="C8" s="69">
        <v>1342671</v>
      </c>
      <c r="D8" s="26">
        <v>1509793.17</v>
      </c>
      <c r="E8" s="26">
        <v>1509793.17</v>
      </c>
      <c r="F8" s="26">
        <v>697238.21</v>
      </c>
      <c r="G8" s="23">
        <v>99.32</v>
      </c>
    </row>
    <row r="9" spans="1:7" x14ac:dyDescent="0.3">
      <c r="A9" s="45" t="s">
        <v>58</v>
      </c>
      <c r="B9" s="46">
        <v>702001.5</v>
      </c>
      <c r="C9" s="105">
        <f>SUM(C10+C17)</f>
        <v>1342671</v>
      </c>
      <c r="D9" s="46">
        <v>1509793.17</v>
      </c>
      <c r="E9" s="46">
        <v>1509793.17</v>
      </c>
      <c r="F9" s="46">
        <v>697238.21</v>
      </c>
      <c r="G9" s="47">
        <v>99.32</v>
      </c>
    </row>
    <row r="10" spans="1:7" x14ac:dyDescent="0.3">
      <c r="A10" s="42" t="s">
        <v>59</v>
      </c>
      <c r="B10" s="43">
        <v>702001.5</v>
      </c>
      <c r="C10" s="69">
        <f>SUM(C11+C18)</f>
        <v>1342671</v>
      </c>
      <c r="D10" s="43">
        <v>1509793.17</v>
      </c>
      <c r="E10" s="43">
        <v>1509793.17</v>
      </c>
      <c r="F10" s="43">
        <v>697238.21</v>
      </c>
      <c r="G10" s="44">
        <v>99.32</v>
      </c>
    </row>
    <row r="11" spans="1:7" x14ac:dyDescent="0.3">
      <c r="A11" s="42" t="s">
        <v>60</v>
      </c>
      <c r="B11" s="43">
        <v>702001.5</v>
      </c>
      <c r="C11" s="69">
        <f>SUM(C12+C19)</f>
        <v>1342671</v>
      </c>
      <c r="D11" s="43">
        <v>1509793.17</v>
      </c>
      <c r="E11" s="43">
        <v>1509793.17</v>
      </c>
      <c r="F11" s="43">
        <v>697238.21</v>
      </c>
      <c r="G11" s="44">
        <v>99.32</v>
      </c>
    </row>
    <row r="12" spans="1:7" ht="27" x14ac:dyDescent="0.3">
      <c r="A12" s="42" t="s">
        <v>61</v>
      </c>
      <c r="B12" s="43">
        <v>685117.97</v>
      </c>
      <c r="C12" s="69">
        <v>1210100</v>
      </c>
      <c r="D12" s="43">
        <v>1344980</v>
      </c>
      <c r="E12" s="43">
        <v>1344980</v>
      </c>
      <c r="F12" s="43">
        <v>646658.96</v>
      </c>
      <c r="G12" s="44">
        <v>94.39</v>
      </c>
    </row>
    <row r="13" spans="1:7" x14ac:dyDescent="0.3">
      <c r="A13" s="32" t="s">
        <v>9</v>
      </c>
      <c r="B13" s="17">
        <v>589822.99</v>
      </c>
      <c r="C13" s="117">
        <v>1210100</v>
      </c>
      <c r="D13" s="17">
        <v>1344980</v>
      </c>
      <c r="E13" s="17">
        <v>1344980</v>
      </c>
      <c r="F13" s="17">
        <v>646658.96</v>
      </c>
      <c r="G13" s="29">
        <v>109.64</v>
      </c>
    </row>
    <row r="14" spans="1:7" x14ac:dyDescent="0.3">
      <c r="A14" s="32" t="s">
        <v>47</v>
      </c>
      <c r="B14" s="17">
        <v>526180.14</v>
      </c>
      <c r="C14" s="117">
        <v>1066000</v>
      </c>
      <c r="D14" s="17">
        <v>1201000</v>
      </c>
      <c r="E14" s="17">
        <v>1201000</v>
      </c>
      <c r="F14" s="17">
        <v>587597.80000000005</v>
      </c>
      <c r="G14" s="29">
        <v>111.67</v>
      </c>
    </row>
    <row r="15" spans="1:7" x14ac:dyDescent="0.3">
      <c r="A15" s="32" t="s">
        <v>48</v>
      </c>
      <c r="B15" s="17">
        <v>61873.67</v>
      </c>
      <c r="C15" s="117">
        <v>139500</v>
      </c>
      <c r="D15" s="17">
        <v>139400</v>
      </c>
      <c r="E15" s="17">
        <v>139400</v>
      </c>
      <c r="F15" s="17">
        <v>57755.49</v>
      </c>
      <c r="G15" s="29">
        <v>93.34</v>
      </c>
    </row>
    <row r="16" spans="1:7" x14ac:dyDescent="0.3">
      <c r="A16" s="32" t="s">
        <v>49</v>
      </c>
      <c r="B16" s="17">
        <v>1769.18</v>
      </c>
      <c r="C16" s="117">
        <v>4600</v>
      </c>
      <c r="D16" s="17">
        <v>4580</v>
      </c>
      <c r="E16" s="17">
        <v>4580</v>
      </c>
      <c r="F16" s="17">
        <v>1305.67</v>
      </c>
      <c r="G16" s="29">
        <v>73.8</v>
      </c>
    </row>
    <row r="17" spans="1:9" ht="27" x14ac:dyDescent="0.3">
      <c r="A17" s="32" t="s">
        <v>10</v>
      </c>
      <c r="B17" s="17">
        <v>95294.98</v>
      </c>
      <c r="C17" s="118">
        <v>0</v>
      </c>
      <c r="D17" s="32">
        <v>0</v>
      </c>
      <c r="E17" s="32">
        <v>0</v>
      </c>
      <c r="F17" s="32"/>
      <c r="G17" s="32"/>
    </row>
    <row r="18" spans="1:9" ht="40.200000000000003" x14ac:dyDescent="0.3">
      <c r="A18" s="32" t="s">
        <v>52</v>
      </c>
      <c r="B18" s="17">
        <v>95294.98</v>
      </c>
      <c r="C18" s="118">
        <v>0</v>
      </c>
      <c r="D18" s="32">
        <v>0</v>
      </c>
      <c r="E18" s="32">
        <v>0</v>
      </c>
      <c r="F18" s="32"/>
      <c r="G18" s="32"/>
    </row>
    <row r="19" spans="1:9" ht="27" x14ac:dyDescent="0.3">
      <c r="A19" s="42" t="s">
        <v>62</v>
      </c>
      <c r="B19" s="43">
        <v>16883.53</v>
      </c>
      <c r="C19" s="69">
        <f>SUM(C20+C26)</f>
        <v>132571</v>
      </c>
      <c r="D19" s="43">
        <v>164813.17000000001</v>
      </c>
      <c r="E19" s="43">
        <v>164813.17000000001</v>
      </c>
      <c r="F19" s="43">
        <v>50579.25</v>
      </c>
      <c r="G19" s="44">
        <v>299.58</v>
      </c>
      <c r="I19" s="116"/>
    </row>
    <row r="20" spans="1:9" x14ac:dyDescent="0.3">
      <c r="A20" s="32" t="s">
        <v>9</v>
      </c>
      <c r="B20" s="17">
        <v>13833.89</v>
      </c>
      <c r="C20" s="17">
        <v>75999</v>
      </c>
      <c r="D20" s="17">
        <v>107146.49</v>
      </c>
      <c r="E20" s="17">
        <v>107146.49</v>
      </c>
      <c r="F20" s="17">
        <v>50429.25</v>
      </c>
      <c r="G20" s="29">
        <v>364.53</v>
      </c>
    </row>
    <row r="21" spans="1:9" x14ac:dyDescent="0.3">
      <c r="A21" s="32" t="s">
        <v>47</v>
      </c>
      <c r="B21" s="29">
        <v>769.79</v>
      </c>
      <c r="C21" s="17">
        <v>1200</v>
      </c>
      <c r="D21" s="17">
        <v>1435</v>
      </c>
      <c r="E21" s="17">
        <v>1435</v>
      </c>
      <c r="F21" s="29">
        <v>172.01</v>
      </c>
      <c r="G21" s="29">
        <v>22.35</v>
      </c>
    </row>
    <row r="22" spans="1:9" x14ac:dyDescent="0.3">
      <c r="A22" s="32" t="s">
        <v>48</v>
      </c>
      <c r="B22" s="17">
        <v>12526.91</v>
      </c>
      <c r="C22" s="17">
        <v>71166</v>
      </c>
      <c r="D22" s="17">
        <v>100748.62</v>
      </c>
      <c r="E22" s="17">
        <v>100748.62</v>
      </c>
      <c r="F22" s="17">
        <v>49324.47</v>
      </c>
      <c r="G22" s="29">
        <v>393.75</v>
      </c>
    </row>
    <row r="23" spans="1:9" x14ac:dyDescent="0.3">
      <c r="A23" s="32" t="s">
        <v>49</v>
      </c>
      <c r="B23" s="29">
        <v>1.27</v>
      </c>
      <c r="C23" s="29">
        <v>53</v>
      </c>
      <c r="D23" s="29">
        <v>101.15</v>
      </c>
      <c r="E23" s="29">
        <v>101.15</v>
      </c>
      <c r="F23" s="29">
        <v>1.02</v>
      </c>
      <c r="G23" s="29">
        <v>80.31</v>
      </c>
    </row>
    <row r="24" spans="1:9" ht="40.200000000000003" x14ac:dyDescent="0.3">
      <c r="A24" s="32" t="s">
        <v>50</v>
      </c>
      <c r="B24" s="29">
        <v>535.91999999999996</v>
      </c>
      <c r="C24" s="17">
        <v>3580</v>
      </c>
      <c r="D24" s="17">
        <v>4050</v>
      </c>
      <c r="E24" s="17">
        <v>4050</v>
      </c>
      <c r="F24" s="29">
        <v>120.03</v>
      </c>
      <c r="G24" s="29">
        <v>22.4</v>
      </c>
    </row>
    <row r="25" spans="1:9" x14ac:dyDescent="0.3">
      <c r="A25" s="32" t="s">
        <v>51</v>
      </c>
      <c r="B25" s="32"/>
      <c r="C25" s="29">
        <v>0</v>
      </c>
      <c r="D25" s="29">
        <v>811.72</v>
      </c>
      <c r="E25" s="29">
        <v>811.72</v>
      </c>
      <c r="F25" s="29">
        <v>811.72</v>
      </c>
      <c r="G25" s="32"/>
    </row>
    <row r="26" spans="1:9" ht="27" x14ac:dyDescent="0.3">
      <c r="A26" s="32" t="s">
        <v>10</v>
      </c>
      <c r="B26" s="17">
        <v>3049.64</v>
      </c>
      <c r="C26" s="17">
        <v>56572</v>
      </c>
      <c r="D26" s="17">
        <v>57666.68</v>
      </c>
      <c r="E26" s="17">
        <v>57666.68</v>
      </c>
      <c r="F26" s="29">
        <v>150</v>
      </c>
      <c r="G26" s="29">
        <v>4.92</v>
      </c>
    </row>
    <row r="27" spans="1:9" ht="40.200000000000003" x14ac:dyDescent="0.3">
      <c r="A27" s="32" t="s">
        <v>52</v>
      </c>
      <c r="B27" s="17">
        <v>3049.64</v>
      </c>
      <c r="C27" s="17">
        <v>25572</v>
      </c>
      <c r="D27" s="17">
        <v>26757</v>
      </c>
      <c r="E27" s="17">
        <v>26757</v>
      </c>
      <c r="F27" s="29">
        <v>150</v>
      </c>
      <c r="G27" s="29">
        <v>4.92</v>
      </c>
    </row>
    <row r="28" spans="1:9" ht="40.200000000000003" x14ac:dyDescent="0.3">
      <c r="A28" s="32" t="s">
        <v>53</v>
      </c>
      <c r="B28" s="32">
        <v>0</v>
      </c>
      <c r="C28" s="17">
        <v>31000</v>
      </c>
      <c r="D28" s="17">
        <v>30909.68</v>
      </c>
      <c r="E28" s="17">
        <v>30909.68</v>
      </c>
      <c r="F28" s="32"/>
      <c r="G28" s="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12"/>
  <sheetViews>
    <sheetView workbookViewId="0">
      <selection activeCell="D21" sqref="D21"/>
    </sheetView>
  </sheetViews>
  <sheetFormatPr defaultRowHeight="14.4" x14ac:dyDescent="0.3"/>
  <cols>
    <col min="4" max="4" width="29" customWidth="1"/>
    <col min="5" max="6" width="19" customWidth="1"/>
    <col min="7" max="7" width="17" customWidth="1"/>
    <col min="8" max="8" width="14.88671875" customWidth="1"/>
    <col min="9" max="9" width="15" customWidth="1"/>
    <col min="10" max="10" width="21.33203125" customWidth="1"/>
  </cols>
  <sheetData>
    <row r="2" spans="1:10" x14ac:dyDescent="0.3">
      <c r="D2" s="48" t="s">
        <v>13</v>
      </c>
      <c r="F2" s="48"/>
      <c r="G2" s="48"/>
    </row>
    <row r="3" spans="1:10" x14ac:dyDescent="0.3">
      <c r="D3" s="48" t="s">
        <v>84</v>
      </c>
      <c r="E3" s="48"/>
      <c r="F3" s="48"/>
      <c r="G3" s="48"/>
    </row>
    <row r="4" spans="1:10" s="40" customFormat="1" x14ac:dyDescent="0.3">
      <c r="D4" s="48" t="s">
        <v>85</v>
      </c>
      <c r="E4" s="48"/>
      <c r="F4" s="48"/>
      <c r="G4" s="48"/>
    </row>
    <row r="6" spans="1:10" ht="39.6" x14ac:dyDescent="0.3">
      <c r="A6" s="22" t="s">
        <v>63</v>
      </c>
      <c r="B6" s="15" t="s">
        <v>64</v>
      </c>
      <c r="C6" s="15" t="s">
        <v>65</v>
      </c>
      <c r="D6" s="15" t="s">
        <v>66</v>
      </c>
      <c r="E6" s="15" t="s">
        <v>29</v>
      </c>
      <c r="F6" s="15" t="s">
        <v>1</v>
      </c>
      <c r="G6" s="15" t="s">
        <v>2</v>
      </c>
      <c r="H6" s="15" t="s">
        <v>30</v>
      </c>
      <c r="I6" s="15" t="s">
        <v>3</v>
      </c>
      <c r="J6" s="15" t="s">
        <v>4</v>
      </c>
    </row>
    <row r="7" spans="1:10" ht="26.4" x14ac:dyDescent="0.3">
      <c r="A7" s="24">
        <v>8</v>
      </c>
      <c r="B7" s="24"/>
      <c r="C7" s="24"/>
      <c r="D7" s="24" t="s">
        <v>67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</row>
    <row r="8" spans="1:10" x14ac:dyDescent="0.3">
      <c r="A8" s="24"/>
      <c r="B8" s="19">
        <v>84</v>
      </c>
      <c r="C8" s="19"/>
      <c r="D8" s="19" t="s">
        <v>68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</row>
    <row r="9" spans="1:10" ht="26.4" x14ac:dyDescent="0.3">
      <c r="A9" s="28"/>
      <c r="B9" s="28"/>
      <c r="C9" s="16">
        <v>8</v>
      </c>
      <c r="D9" s="27" t="s">
        <v>69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</row>
    <row r="10" spans="1:10" ht="26.4" x14ac:dyDescent="0.3">
      <c r="A10" s="21">
        <v>5</v>
      </c>
      <c r="B10" s="20"/>
      <c r="C10" s="20"/>
      <c r="D10" s="31" t="s">
        <v>70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</row>
    <row r="11" spans="1:10" ht="26.4" x14ac:dyDescent="0.3">
      <c r="A11" s="19"/>
      <c r="B11" s="19">
        <v>54</v>
      </c>
      <c r="C11" s="19"/>
      <c r="D11" s="25" t="s">
        <v>71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</row>
    <row r="12" spans="1:10" x14ac:dyDescent="0.3">
      <c r="A12" s="19"/>
      <c r="B12" s="19"/>
      <c r="C12" s="16">
        <v>8</v>
      </c>
      <c r="D12" s="30" t="s">
        <v>69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24"/>
  <sheetViews>
    <sheetView workbookViewId="0">
      <selection activeCell="H33" sqref="H33"/>
    </sheetView>
  </sheetViews>
  <sheetFormatPr defaultRowHeight="14.4" x14ac:dyDescent="0.3"/>
  <cols>
    <col min="3" max="4" width="9.109375" style="91"/>
    <col min="5" max="5" width="50.88671875" customWidth="1"/>
    <col min="6" max="6" width="17.109375" customWidth="1"/>
    <col min="7" max="7" width="16.44140625" customWidth="1"/>
    <col min="8" max="8" width="17.6640625" customWidth="1"/>
    <col min="9" max="9" width="16.6640625" customWidth="1"/>
    <col min="10" max="10" width="17.5546875" customWidth="1"/>
    <col min="11" max="11" width="17" customWidth="1"/>
    <col min="12" max="12" width="16.44140625" customWidth="1"/>
    <col min="13" max="13" width="13.44140625" customWidth="1"/>
    <col min="14" max="14" width="16.33203125" customWidth="1"/>
  </cols>
  <sheetData>
    <row r="2" spans="1:11" x14ac:dyDescent="0.3">
      <c r="B2" s="48" t="s">
        <v>13</v>
      </c>
      <c r="C2" s="48"/>
      <c r="D2" s="48"/>
    </row>
    <row r="3" spans="1:11" x14ac:dyDescent="0.3">
      <c r="B3" s="48" t="s">
        <v>84</v>
      </c>
      <c r="C3" s="48"/>
      <c r="D3" s="48"/>
    </row>
    <row r="4" spans="1:11" x14ac:dyDescent="0.3">
      <c r="B4" s="48" t="s">
        <v>86</v>
      </c>
      <c r="C4" s="48"/>
      <c r="D4" s="48"/>
    </row>
    <row r="6" spans="1:11" ht="26.4" x14ac:dyDescent="0.3">
      <c r="A6" s="22" t="s">
        <v>63</v>
      </c>
      <c r="B6" s="15"/>
      <c r="C6" s="15"/>
      <c r="D6" s="15"/>
      <c r="E6" s="15" t="s">
        <v>66</v>
      </c>
      <c r="F6" s="15" t="s">
        <v>29</v>
      </c>
      <c r="G6" s="15" t="s">
        <v>1</v>
      </c>
      <c r="H6" s="15" t="s">
        <v>2</v>
      </c>
      <c r="I6" s="15" t="s">
        <v>30</v>
      </c>
      <c r="J6" s="15" t="s">
        <v>3</v>
      </c>
      <c r="K6" s="15" t="s">
        <v>4</v>
      </c>
    </row>
    <row r="7" spans="1:11" x14ac:dyDescent="0.3">
      <c r="A7" s="24">
        <v>8</v>
      </c>
      <c r="B7" s="24"/>
      <c r="C7" s="24"/>
      <c r="D7" s="24"/>
      <c r="E7" s="24" t="s">
        <v>67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</row>
    <row r="8" spans="1:11" x14ac:dyDescent="0.3">
      <c r="A8" s="24"/>
      <c r="B8" s="19">
        <v>84</v>
      </c>
      <c r="C8" s="19"/>
      <c r="D8" s="19"/>
      <c r="E8" s="19" t="s">
        <v>68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</row>
    <row r="9" spans="1:11" s="91" customFormat="1" ht="27" x14ac:dyDescent="0.3">
      <c r="A9" s="24"/>
      <c r="B9" s="19"/>
      <c r="C9" s="78" t="s">
        <v>180</v>
      </c>
      <c r="D9" s="90"/>
      <c r="E9" s="89" t="s">
        <v>181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</row>
    <row r="10" spans="1:11" s="91" customFormat="1" ht="27" x14ac:dyDescent="0.3">
      <c r="A10" s="24"/>
      <c r="B10" s="19"/>
      <c r="C10" s="79"/>
      <c r="D10" s="90">
        <v>8443</v>
      </c>
      <c r="E10" s="89" t="s">
        <v>182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</row>
    <row r="11" spans="1:11" s="91" customFormat="1" ht="27" x14ac:dyDescent="0.3">
      <c r="A11" s="24"/>
      <c r="B11" s="19"/>
      <c r="C11" s="79"/>
      <c r="D11" s="90">
        <v>8444</v>
      </c>
      <c r="E11" s="89" t="s">
        <v>183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</row>
    <row r="12" spans="1:11" s="91" customFormat="1" ht="27" x14ac:dyDescent="0.3">
      <c r="A12" s="24"/>
      <c r="B12" s="19"/>
      <c r="C12" s="79"/>
      <c r="D12" s="90">
        <v>8445</v>
      </c>
      <c r="E12" s="89" t="s">
        <v>184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</row>
    <row r="13" spans="1:11" s="91" customFormat="1" x14ac:dyDescent="0.3">
      <c r="A13" s="24"/>
      <c r="B13" s="19"/>
      <c r="C13" s="79"/>
      <c r="D13" s="90">
        <v>8446</v>
      </c>
      <c r="E13" s="89" t="s">
        <v>185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</row>
    <row r="14" spans="1:11" s="91" customFormat="1" x14ac:dyDescent="0.3">
      <c r="A14" s="24"/>
      <c r="B14" s="19"/>
      <c r="C14" s="79"/>
      <c r="D14" s="90">
        <v>8447</v>
      </c>
      <c r="E14" s="89" t="s">
        <v>186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</row>
    <row r="15" spans="1:11" s="91" customFormat="1" x14ac:dyDescent="0.3">
      <c r="A15" s="24"/>
      <c r="B15" s="19"/>
      <c r="C15" s="79"/>
      <c r="D15" s="90">
        <v>8448</v>
      </c>
      <c r="E15" s="89" t="s">
        <v>187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spans="1:11" x14ac:dyDescent="0.3">
      <c r="A16" s="21">
        <v>5</v>
      </c>
      <c r="B16" s="20"/>
      <c r="C16" s="20"/>
      <c r="D16" s="20"/>
      <c r="E16" s="31" t="s">
        <v>70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</row>
    <row r="17" spans="1:11" s="86" customFormat="1" ht="43.2" x14ac:dyDescent="0.3">
      <c r="A17" s="21"/>
      <c r="B17" s="80">
        <v>54</v>
      </c>
      <c r="C17" s="80"/>
      <c r="D17" s="80"/>
      <c r="E17" s="2" t="s">
        <v>188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</row>
    <row r="18" spans="1:11" s="86" customFormat="1" ht="27" x14ac:dyDescent="0.3">
      <c r="A18" s="21"/>
      <c r="B18" s="80"/>
      <c r="C18" s="80">
        <v>544</v>
      </c>
      <c r="D18" s="80"/>
      <c r="E18" s="81" t="s">
        <v>189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</row>
    <row r="19" spans="1:11" s="86" customFormat="1" ht="27" x14ac:dyDescent="0.3">
      <c r="A19" s="21"/>
      <c r="B19" s="80"/>
      <c r="C19" s="80"/>
      <c r="D19" s="83" t="s">
        <v>190</v>
      </c>
      <c r="E19" s="81" t="s">
        <v>191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</row>
    <row r="20" spans="1:11" ht="27" x14ac:dyDescent="0.3">
      <c r="A20" s="19"/>
      <c r="B20" s="19"/>
      <c r="C20" s="19"/>
      <c r="D20" s="83" t="s">
        <v>192</v>
      </c>
      <c r="E20" s="81" t="s">
        <v>193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</row>
    <row r="21" spans="1:11" ht="27" x14ac:dyDescent="0.3">
      <c r="A21" s="13"/>
      <c r="B21" s="80"/>
      <c r="C21" s="80"/>
      <c r="D21" s="83" t="s">
        <v>194</v>
      </c>
      <c r="E21" s="81" t="s">
        <v>195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</row>
    <row r="22" spans="1:11" ht="27" x14ac:dyDescent="0.3">
      <c r="A22" s="13"/>
      <c r="B22" s="13"/>
      <c r="C22" s="13"/>
      <c r="D22" s="83" t="s">
        <v>196</v>
      </c>
      <c r="E22" s="81" t="s">
        <v>197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</row>
    <row r="23" spans="1:11" ht="27" x14ac:dyDescent="0.3">
      <c r="A23" s="13"/>
      <c r="B23" s="13"/>
      <c r="C23" s="13"/>
      <c r="D23" s="83" t="s">
        <v>198</v>
      </c>
      <c r="E23" s="81" t="s">
        <v>199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</row>
    <row r="24" spans="1:11" ht="27" x14ac:dyDescent="0.3">
      <c r="A24" s="13"/>
      <c r="B24" s="13"/>
      <c r="C24" s="13"/>
      <c r="D24" s="83" t="s">
        <v>200</v>
      </c>
      <c r="E24" s="81" t="s">
        <v>201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237"/>
  <sheetViews>
    <sheetView tabSelected="1" topLeftCell="A27" workbookViewId="0">
      <selection activeCell="I209" sqref="I209"/>
    </sheetView>
  </sheetViews>
  <sheetFormatPr defaultRowHeight="14.4" x14ac:dyDescent="0.3"/>
  <cols>
    <col min="1" max="1" width="31" customWidth="1"/>
    <col min="2" max="2" width="19" customWidth="1"/>
    <col min="3" max="3" width="19" style="91" customWidth="1"/>
    <col min="4" max="4" width="20.6640625" customWidth="1"/>
    <col min="5" max="5" width="13.6640625" customWidth="1"/>
    <col min="6" max="6" width="17.33203125" customWidth="1"/>
    <col min="7" max="7" width="14.88671875" customWidth="1"/>
  </cols>
  <sheetData>
    <row r="2" spans="1:9" x14ac:dyDescent="0.3">
      <c r="B2" s="150" t="s">
        <v>72</v>
      </c>
      <c r="C2" s="150"/>
      <c r="D2" s="150"/>
      <c r="E2" s="91"/>
      <c r="F2" s="91"/>
      <c r="G2" s="91"/>
      <c r="H2" s="91"/>
      <c r="I2" s="91"/>
    </row>
    <row r="3" spans="1:9" ht="48" customHeight="1" x14ac:dyDescent="0.3">
      <c r="B3" s="151" t="s">
        <v>87</v>
      </c>
      <c r="C3" s="151"/>
      <c r="D3" s="151"/>
      <c r="E3" s="151"/>
      <c r="F3" s="151"/>
      <c r="G3" s="151"/>
      <c r="H3" s="151"/>
      <c r="I3" s="151"/>
    </row>
    <row r="4" spans="1:9" ht="15" thickBot="1" x14ac:dyDescent="0.35"/>
    <row r="5" spans="1:9" ht="38.4" thickBot="1" x14ac:dyDescent="0.35">
      <c r="A5" s="92" t="s">
        <v>0</v>
      </c>
      <c r="B5" s="92" t="s">
        <v>54</v>
      </c>
      <c r="C5" s="92" t="s">
        <v>55</v>
      </c>
      <c r="D5" s="92" t="s">
        <v>206</v>
      </c>
      <c r="E5" s="92" t="s">
        <v>204</v>
      </c>
      <c r="F5" s="92" t="s">
        <v>205</v>
      </c>
    </row>
    <row r="6" spans="1:9" x14ac:dyDescent="0.3">
      <c r="A6" s="93" t="s">
        <v>56</v>
      </c>
      <c r="B6" s="103">
        <v>702001.5</v>
      </c>
      <c r="C6" s="103">
        <v>1342671</v>
      </c>
      <c r="D6" s="103">
        <v>1509793.17</v>
      </c>
      <c r="E6" s="103">
        <v>697238.21</v>
      </c>
      <c r="F6" s="103">
        <f>SUM(E6/D6*100)</f>
        <v>46.181041473382741</v>
      </c>
    </row>
    <row r="7" spans="1:9" ht="27" x14ac:dyDescent="0.3">
      <c r="A7" s="96" t="s">
        <v>57</v>
      </c>
      <c r="B7" s="143">
        <v>702001.5</v>
      </c>
      <c r="C7" s="143">
        <v>1342671</v>
      </c>
      <c r="D7" s="143">
        <v>1509793.17</v>
      </c>
      <c r="E7" s="143">
        <v>697238.21</v>
      </c>
      <c r="F7" s="143">
        <f t="shared" ref="F7:F70" si="0">SUM(E7/D7*100)</f>
        <v>46.181041473382741</v>
      </c>
    </row>
    <row r="8" spans="1:9" x14ac:dyDescent="0.3">
      <c r="A8" s="97" t="s">
        <v>58</v>
      </c>
      <c r="B8" s="144">
        <v>702001.5</v>
      </c>
      <c r="C8" s="144">
        <v>1342671</v>
      </c>
      <c r="D8" s="144">
        <v>1509793.17</v>
      </c>
      <c r="E8" s="144">
        <v>697238.21</v>
      </c>
      <c r="F8" s="144">
        <f t="shared" si="0"/>
        <v>46.181041473382741</v>
      </c>
    </row>
    <row r="9" spans="1:9" ht="27" x14ac:dyDescent="0.3">
      <c r="A9" s="98" t="s">
        <v>159</v>
      </c>
      <c r="B9" s="115">
        <v>155086</v>
      </c>
      <c r="C9" s="115">
        <v>130100</v>
      </c>
      <c r="D9" s="115">
        <v>129980</v>
      </c>
      <c r="E9" s="115">
        <v>56092.76</v>
      </c>
      <c r="F9" s="115">
        <f t="shared" si="0"/>
        <v>43.154916140944763</v>
      </c>
    </row>
    <row r="10" spans="1:9" ht="27" x14ac:dyDescent="0.3">
      <c r="A10" s="99" t="s">
        <v>160</v>
      </c>
      <c r="B10" s="113">
        <v>19318.55</v>
      </c>
      <c r="C10" s="113">
        <v>38100</v>
      </c>
      <c r="D10" s="113">
        <v>37980</v>
      </c>
      <c r="E10" s="113">
        <v>19626.89</v>
      </c>
      <c r="F10" s="113">
        <f t="shared" si="0"/>
        <v>51.676908899420745</v>
      </c>
    </row>
    <row r="11" spans="1:9" ht="27" x14ac:dyDescent="0.3">
      <c r="A11" s="93" t="s">
        <v>61</v>
      </c>
      <c r="B11" s="103">
        <v>19318.55</v>
      </c>
      <c r="C11" s="103">
        <v>38100</v>
      </c>
      <c r="D11" s="103">
        <v>37980</v>
      </c>
      <c r="E11" s="103">
        <v>19626.89</v>
      </c>
      <c r="F11" s="103">
        <f t="shared" si="0"/>
        <v>51.676908899420745</v>
      </c>
    </row>
    <row r="12" spans="1:9" x14ac:dyDescent="0.3">
      <c r="A12" s="100" t="s">
        <v>44</v>
      </c>
      <c r="B12" s="114">
        <v>19318.55</v>
      </c>
      <c r="C12" s="114">
        <v>38100</v>
      </c>
      <c r="D12" s="114">
        <v>37980</v>
      </c>
      <c r="E12" s="114">
        <v>19626.89</v>
      </c>
      <c r="F12" s="114">
        <f t="shared" si="0"/>
        <v>51.676908899420745</v>
      </c>
    </row>
    <row r="13" spans="1:9" x14ac:dyDescent="0.3">
      <c r="A13" s="101" t="s">
        <v>48</v>
      </c>
      <c r="B13" s="112">
        <v>19109.66</v>
      </c>
      <c r="C13" s="112">
        <v>37500</v>
      </c>
      <c r="D13" s="112">
        <v>37400</v>
      </c>
      <c r="E13" s="112">
        <v>19367.25</v>
      </c>
      <c r="F13" s="112">
        <f t="shared" si="0"/>
        <v>51.784090909090907</v>
      </c>
    </row>
    <row r="14" spans="1:9" ht="27" x14ac:dyDescent="0.3">
      <c r="A14" s="102" t="s">
        <v>113</v>
      </c>
      <c r="B14" s="111">
        <v>3149.72</v>
      </c>
      <c r="C14" s="111">
        <v>6000</v>
      </c>
      <c r="D14" s="111">
        <v>5900</v>
      </c>
      <c r="E14" s="111">
        <v>3909.1</v>
      </c>
      <c r="F14" s="111">
        <f t="shared" si="0"/>
        <v>66.255932203389833</v>
      </c>
    </row>
    <row r="15" spans="1:9" x14ac:dyDescent="0.3">
      <c r="A15" s="93" t="s">
        <v>114</v>
      </c>
      <c r="B15" s="103">
        <v>2653.08</v>
      </c>
      <c r="C15" s="103">
        <v>5000</v>
      </c>
      <c r="D15" s="103">
        <v>5000</v>
      </c>
      <c r="E15" s="103">
        <v>3132</v>
      </c>
      <c r="F15" s="103">
        <f t="shared" si="0"/>
        <v>62.639999999999993</v>
      </c>
    </row>
    <row r="16" spans="1:9" ht="27" x14ac:dyDescent="0.3">
      <c r="A16" s="93" t="s">
        <v>116</v>
      </c>
      <c r="B16" s="103">
        <v>411.43</v>
      </c>
      <c r="C16" s="103">
        <v>500</v>
      </c>
      <c r="D16" s="103">
        <f>SUM(D14-D15-D17)</f>
        <v>600</v>
      </c>
      <c r="E16" s="103">
        <v>327.5</v>
      </c>
      <c r="F16" s="103">
        <f t="shared" si="0"/>
        <v>54.583333333333329</v>
      </c>
    </row>
    <row r="17" spans="1:6" ht="27" x14ac:dyDescent="0.3">
      <c r="A17" s="93" t="s">
        <v>117</v>
      </c>
      <c r="B17" s="103">
        <v>85.21</v>
      </c>
      <c r="C17" s="103">
        <v>500</v>
      </c>
      <c r="D17" s="103">
        <v>300</v>
      </c>
      <c r="E17" s="103">
        <v>449.6</v>
      </c>
      <c r="F17" s="103">
        <f t="shared" si="0"/>
        <v>149.86666666666667</v>
      </c>
    </row>
    <row r="18" spans="1:6" ht="27" x14ac:dyDescent="0.3">
      <c r="A18" s="102" t="s">
        <v>118</v>
      </c>
      <c r="B18" s="111">
        <v>6048.75</v>
      </c>
      <c r="C18" s="111">
        <v>10000</v>
      </c>
      <c r="D18" s="111">
        <v>10500</v>
      </c>
      <c r="E18" s="111">
        <v>5648.51</v>
      </c>
      <c r="F18" s="111">
        <f t="shared" si="0"/>
        <v>53.795333333333339</v>
      </c>
    </row>
    <row r="19" spans="1:6" ht="27" x14ac:dyDescent="0.3">
      <c r="A19" s="93" t="s">
        <v>119</v>
      </c>
      <c r="B19" s="103">
        <v>5040.9799999999996</v>
      </c>
      <c r="C19" s="103">
        <v>8000</v>
      </c>
      <c r="D19" s="103">
        <v>8000</v>
      </c>
      <c r="E19" s="103">
        <v>5016.7700000000004</v>
      </c>
      <c r="F19" s="103">
        <f t="shared" si="0"/>
        <v>62.709625000000003</v>
      </c>
    </row>
    <row r="20" spans="1:6" x14ac:dyDescent="0.3">
      <c r="A20" s="93" t="s">
        <v>120</v>
      </c>
      <c r="B20" s="103">
        <v>12.6</v>
      </c>
      <c r="C20" s="103">
        <v>200</v>
      </c>
      <c r="D20" s="103">
        <v>200</v>
      </c>
      <c r="E20" s="103">
        <v>105.86</v>
      </c>
      <c r="F20" s="103">
        <f t="shared" si="0"/>
        <v>52.93</v>
      </c>
    </row>
    <row r="21" spans="1:6" x14ac:dyDescent="0.3">
      <c r="A21" s="93" t="s">
        <v>121</v>
      </c>
      <c r="B21" s="103">
        <v>352.71</v>
      </c>
      <c r="C21" s="103">
        <v>100</v>
      </c>
      <c r="D21" s="103">
        <v>100</v>
      </c>
      <c r="E21" s="103">
        <v>99.65</v>
      </c>
      <c r="F21" s="103">
        <f t="shared" si="0"/>
        <v>99.65</v>
      </c>
    </row>
    <row r="22" spans="1:6" ht="27" x14ac:dyDescent="0.3">
      <c r="A22" s="93" t="s">
        <v>122</v>
      </c>
      <c r="B22" s="103">
        <v>227.21</v>
      </c>
      <c r="C22" s="103">
        <v>500</v>
      </c>
      <c r="D22" s="103">
        <v>500</v>
      </c>
      <c r="E22" s="103">
        <v>224.86</v>
      </c>
      <c r="F22" s="103">
        <f t="shared" si="0"/>
        <v>44.972000000000001</v>
      </c>
    </row>
    <row r="23" spans="1:6" x14ac:dyDescent="0.3">
      <c r="A23" s="93" t="s">
        <v>123</v>
      </c>
      <c r="B23" s="103">
        <v>311.74</v>
      </c>
      <c r="C23" s="103">
        <v>0</v>
      </c>
      <c r="D23" s="103">
        <v>0</v>
      </c>
      <c r="E23" s="103"/>
      <c r="F23" s="103"/>
    </row>
    <row r="24" spans="1:6" ht="27" x14ac:dyDescent="0.3">
      <c r="A24" s="93" t="s">
        <v>124</v>
      </c>
      <c r="B24" s="103">
        <v>103.51</v>
      </c>
      <c r="C24" s="103">
        <f>SUM(C19--C20-C21-C22-C23)</f>
        <v>7600</v>
      </c>
      <c r="D24" s="103">
        <f>SUM(D19--D20-D21-D22-D23)</f>
        <v>7600</v>
      </c>
      <c r="E24" s="103">
        <v>201.37</v>
      </c>
      <c r="F24" s="103">
        <f t="shared" si="0"/>
        <v>2.6496052631578948</v>
      </c>
    </row>
    <row r="25" spans="1:6" x14ac:dyDescent="0.3">
      <c r="A25" s="102" t="s">
        <v>125</v>
      </c>
      <c r="B25" s="111">
        <v>9090.65</v>
      </c>
      <c r="C25" s="111">
        <v>18000</v>
      </c>
      <c r="D25" s="111">
        <v>19000</v>
      </c>
      <c r="E25" s="111">
        <v>9031.94</v>
      </c>
      <c r="F25" s="111">
        <f t="shared" si="0"/>
        <v>47.53652631578948</v>
      </c>
    </row>
    <row r="26" spans="1:6" ht="27" x14ac:dyDescent="0.3">
      <c r="A26" s="93" t="s">
        <v>126</v>
      </c>
      <c r="B26" s="103">
        <v>1354.08</v>
      </c>
      <c r="C26" s="103">
        <v>3000</v>
      </c>
      <c r="D26" s="103">
        <v>3000</v>
      </c>
      <c r="E26" s="103">
        <v>1456.82</v>
      </c>
      <c r="F26" s="103">
        <f t="shared" si="0"/>
        <v>48.560666666666663</v>
      </c>
    </row>
    <row r="27" spans="1:6" ht="27" x14ac:dyDescent="0.3">
      <c r="A27" s="93" t="s">
        <v>127</v>
      </c>
      <c r="B27" s="103">
        <v>328.12</v>
      </c>
      <c r="C27" s="103">
        <v>1000</v>
      </c>
      <c r="D27" s="103">
        <v>2000</v>
      </c>
      <c r="E27" s="103">
        <v>1194.78</v>
      </c>
      <c r="F27" s="103">
        <f t="shared" si="0"/>
        <v>59.738999999999997</v>
      </c>
    </row>
    <row r="28" spans="1:6" ht="27" x14ac:dyDescent="0.3">
      <c r="A28" s="93" t="s">
        <v>128</v>
      </c>
      <c r="B28" s="103">
        <v>522</v>
      </c>
      <c r="C28" s="103">
        <v>0</v>
      </c>
      <c r="D28" s="103">
        <v>500</v>
      </c>
      <c r="E28" s="103"/>
      <c r="F28" s="103">
        <f t="shared" si="0"/>
        <v>0</v>
      </c>
    </row>
    <row r="29" spans="1:6" x14ac:dyDescent="0.3">
      <c r="A29" s="93" t="s">
        <v>129</v>
      </c>
      <c r="B29" s="103">
        <v>2885.85</v>
      </c>
      <c r="C29" s="103">
        <v>5000</v>
      </c>
      <c r="D29" s="103">
        <v>5000</v>
      </c>
      <c r="E29" s="103">
        <v>2104.9699999999998</v>
      </c>
      <c r="F29" s="103">
        <f t="shared" si="0"/>
        <v>42.099399999999996</v>
      </c>
    </row>
    <row r="30" spans="1:6" x14ac:dyDescent="0.3">
      <c r="A30" s="93" t="s">
        <v>130</v>
      </c>
      <c r="B30" s="103">
        <v>2550.08</v>
      </c>
      <c r="C30" s="103">
        <v>3000</v>
      </c>
      <c r="D30" s="103">
        <v>3000</v>
      </c>
      <c r="E30" s="103">
        <v>2602.2199999999998</v>
      </c>
      <c r="F30" s="103">
        <f t="shared" si="0"/>
        <v>86.740666666666655</v>
      </c>
    </row>
    <row r="31" spans="1:6" x14ac:dyDescent="0.3">
      <c r="A31" s="93" t="s">
        <v>132</v>
      </c>
      <c r="B31" s="103">
        <v>169.89</v>
      </c>
      <c r="C31" s="103">
        <v>200</v>
      </c>
      <c r="D31" s="103">
        <v>200</v>
      </c>
      <c r="E31" s="103">
        <v>157</v>
      </c>
      <c r="F31" s="103">
        <f t="shared" si="0"/>
        <v>78.5</v>
      </c>
    </row>
    <row r="32" spans="1:6" x14ac:dyDescent="0.3">
      <c r="A32" s="93" t="s">
        <v>133</v>
      </c>
      <c r="B32" s="103">
        <v>576.4</v>
      </c>
      <c r="C32" s="103">
        <f>SUM(C25-C26-C27-C28-C29-C30-C31-C33)</f>
        <v>3800</v>
      </c>
      <c r="D32" s="103">
        <f>SUM(D25-D26-D27-D28-D29-D30-D31-D33)</f>
        <v>3300</v>
      </c>
      <c r="E32" s="103">
        <v>699.65</v>
      </c>
      <c r="F32" s="103">
        <f t="shared" si="0"/>
        <v>21.201515151515153</v>
      </c>
    </row>
    <row r="33" spans="1:6" x14ac:dyDescent="0.3">
      <c r="A33" s="93" t="s">
        <v>134</v>
      </c>
      <c r="B33" s="103">
        <v>704.23</v>
      </c>
      <c r="C33" s="103">
        <v>2000</v>
      </c>
      <c r="D33" s="103">
        <v>2000</v>
      </c>
      <c r="E33" s="103">
        <v>816.5</v>
      </c>
      <c r="F33" s="103">
        <f t="shared" si="0"/>
        <v>40.825000000000003</v>
      </c>
    </row>
    <row r="34" spans="1:6" ht="27" x14ac:dyDescent="0.3">
      <c r="A34" s="102" t="s">
        <v>137</v>
      </c>
      <c r="B34" s="111">
        <v>820.54</v>
      </c>
      <c r="C34" s="111">
        <v>3500</v>
      </c>
      <c r="D34" s="111">
        <v>2000</v>
      </c>
      <c r="E34" s="111">
        <v>777.7</v>
      </c>
      <c r="F34" s="111">
        <f t="shared" si="0"/>
        <v>38.885000000000005</v>
      </c>
    </row>
    <row r="35" spans="1:6" x14ac:dyDescent="0.3">
      <c r="A35" s="93" t="s">
        <v>138</v>
      </c>
      <c r="B35" s="103">
        <v>188.72</v>
      </c>
      <c r="C35" s="103">
        <v>800</v>
      </c>
      <c r="D35" s="103">
        <v>500</v>
      </c>
      <c r="E35" s="103"/>
      <c r="F35" s="103">
        <f t="shared" si="0"/>
        <v>0</v>
      </c>
    </row>
    <row r="36" spans="1:6" x14ac:dyDescent="0.3">
      <c r="A36" s="93" t="s">
        <v>139</v>
      </c>
      <c r="B36" s="103">
        <v>348.46</v>
      </c>
      <c r="C36" s="103">
        <v>1000</v>
      </c>
      <c r="D36" s="103">
        <v>800</v>
      </c>
      <c r="E36" s="103">
        <v>596.07000000000005</v>
      </c>
      <c r="F36" s="103">
        <f t="shared" si="0"/>
        <v>74.508750000000006</v>
      </c>
    </row>
    <row r="37" spans="1:6" x14ac:dyDescent="0.3">
      <c r="A37" s="93" t="s">
        <v>140</v>
      </c>
      <c r="B37" s="103">
        <v>13.27</v>
      </c>
      <c r="C37" s="103">
        <v>400</v>
      </c>
      <c r="D37" s="103">
        <v>300</v>
      </c>
      <c r="E37" s="103">
        <v>35</v>
      </c>
      <c r="F37" s="103">
        <f t="shared" si="0"/>
        <v>11.666666666666666</v>
      </c>
    </row>
    <row r="38" spans="1:6" x14ac:dyDescent="0.3">
      <c r="A38" s="93" t="s">
        <v>141</v>
      </c>
      <c r="B38" s="103">
        <v>236.91</v>
      </c>
      <c r="C38" s="103">
        <v>800</v>
      </c>
      <c r="D38" s="103">
        <v>300</v>
      </c>
      <c r="E38" s="103">
        <v>127.44</v>
      </c>
      <c r="F38" s="103">
        <f t="shared" si="0"/>
        <v>42.480000000000004</v>
      </c>
    </row>
    <row r="39" spans="1:6" ht="27" x14ac:dyDescent="0.3">
      <c r="A39" s="93" t="s">
        <v>142</v>
      </c>
      <c r="B39" s="103">
        <v>33.18</v>
      </c>
      <c r="C39" s="103">
        <f>SUM(C34-C35-C36-C37-C38)</f>
        <v>500</v>
      </c>
      <c r="D39" s="103">
        <f>SUM(D34-D35-D36-D37-D38)</f>
        <v>100</v>
      </c>
      <c r="E39" s="103">
        <v>19.190000000000001</v>
      </c>
      <c r="F39" s="103">
        <f t="shared" si="0"/>
        <v>19.190000000000001</v>
      </c>
    </row>
    <row r="40" spans="1:6" x14ac:dyDescent="0.3">
      <c r="A40" s="101" t="s">
        <v>49</v>
      </c>
      <c r="B40" s="112">
        <v>208.89</v>
      </c>
      <c r="C40" s="112">
        <v>600</v>
      </c>
      <c r="D40" s="112">
        <v>580</v>
      </c>
      <c r="E40" s="112">
        <v>259.64</v>
      </c>
      <c r="F40" s="112">
        <f t="shared" si="0"/>
        <v>44.765517241379307</v>
      </c>
    </row>
    <row r="41" spans="1:6" x14ac:dyDescent="0.3">
      <c r="A41" s="102" t="s">
        <v>143</v>
      </c>
      <c r="B41" s="111">
        <v>208.89</v>
      </c>
      <c r="C41" s="111">
        <v>600</v>
      </c>
      <c r="D41" s="111">
        <v>580</v>
      </c>
      <c r="E41" s="111">
        <v>259.64</v>
      </c>
      <c r="F41" s="111">
        <f t="shared" si="0"/>
        <v>44.765517241379307</v>
      </c>
    </row>
    <row r="42" spans="1:6" ht="27" x14ac:dyDescent="0.3">
      <c r="A42" s="93" t="s">
        <v>144</v>
      </c>
      <c r="B42" s="103">
        <v>208.89</v>
      </c>
      <c r="C42" s="103">
        <v>600</v>
      </c>
      <c r="D42" s="103">
        <v>580</v>
      </c>
      <c r="E42" s="103">
        <v>259.64</v>
      </c>
      <c r="F42" s="103">
        <f t="shared" si="0"/>
        <v>44.765517241379307</v>
      </c>
    </row>
    <row r="43" spans="1:6" ht="40.200000000000003" x14ac:dyDescent="0.3">
      <c r="A43" s="99" t="s">
        <v>161</v>
      </c>
      <c r="B43" s="113">
        <v>40237.050000000003</v>
      </c>
      <c r="C43" s="113">
        <v>87000</v>
      </c>
      <c r="D43" s="113">
        <v>87000</v>
      </c>
      <c r="E43" s="113">
        <v>36465.870000000003</v>
      </c>
      <c r="F43" s="113">
        <f t="shared" si="0"/>
        <v>41.914793103448275</v>
      </c>
    </row>
    <row r="44" spans="1:6" ht="27" x14ac:dyDescent="0.3">
      <c r="A44" s="93" t="s">
        <v>61</v>
      </c>
      <c r="B44" s="103">
        <v>40237.050000000003</v>
      </c>
      <c r="C44" s="103">
        <v>87000</v>
      </c>
      <c r="D44" s="103">
        <v>87000</v>
      </c>
      <c r="E44" s="103">
        <v>36465.870000000003</v>
      </c>
      <c r="F44" s="103">
        <f t="shared" si="0"/>
        <v>41.914793103448275</v>
      </c>
    </row>
    <row r="45" spans="1:6" x14ac:dyDescent="0.3">
      <c r="A45" s="100" t="s">
        <v>44</v>
      </c>
      <c r="B45" s="114">
        <v>40237.050000000003</v>
      </c>
      <c r="C45" s="114">
        <v>87000</v>
      </c>
      <c r="D45" s="114">
        <v>87000</v>
      </c>
      <c r="E45" s="114">
        <v>36465.870000000003</v>
      </c>
      <c r="F45" s="114">
        <f t="shared" si="0"/>
        <v>41.914793103448275</v>
      </c>
    </row>
    <row r="46" spans="1:6" x14ac:dyDescent="0.3">
      <c r="A46" s="101" t="s">
        <v>48</v>
      </c>
      <c r="B46" s="112">
        <v>40237.050000000003</v>
      </c>
      <c r="C46" s="112">
        <v>87000</v>
      </c>
      <c r="D46" s="112">
        <v>87000</v>
      </c>
      <c r="E46" s="112">
        <v>36465.870000000003</v>
      </c>
      <c r="F46" s="112">
        <f t="shared" si="0"/>
        <v>41.914793103448275</v>
      </c>
    </row>
    <row r="47" spans="1:6" ht="27" x14ac:dyDescent="0.3">
      <c r="A47" s="102" t="s">
        <v>113</v>
      </c>
      <c r="B47" s="111">
        <v>22024.9</v>
      </c>
      <c r="C47" s="111">
        <v>48000</v>
      </c>
      <c r="D47" s="111">
        <v>46000</v>
      </c>
      <c r="E47" s="111">
        <v>23023.279999999999</v>
      </c>
      <c r="F47" s="111">
        <f t="shared" si="0"/>
        <v>50.05060869565218</v>
      </c>
    </row>
    <row r="48" spans="1:6" ht="27" x14ac:dyDescent="0.3">
      <c r="A48" s="93" t="s">
        <v>115</v>
      </c>
      <c r="B48" s="103">
        <v>22024.9</v>
      </c>
      <c r="C48" s="103">
        <v>48000</v>
      </c>
      <c r="D48" s="103">
        <v>46000</v>
      </c>
      <c r="E48" s="103">
        <v>23023.279999999999</v>
      </c>
      <c r="F48" s="103">
        <f t="shared" si="0"/>
        <v>50.05060869565218</v>
      </c>
    </row>
    <row r="49" spans="1:6" ht="27" x14ac:dyDescent="0.3">
      <c r="A49" s="102" t="s">
        <v>118</v>
      </c>
      <c r="B49" s="111">
        <v>16379.25</v>
      </c>
      <c r="C49" s="111">
        <v>27000</v>
      </c>
      <c r="D49" s="111">
        <v>29000</v>
      </c>
      <c r="E49" s="111">
        <v>11776.57</v>
      </c>
      <c r="F49" s="111">
        <f t="shared" si="0"/>
        <v>40.608862068965514</v>
      </c>
    </row>
    <row r="50" spans="1:6" ht="27" x14ac:dyDescent="0.3">
      <c r="A50" s="93" t="s">
        <v>119</v>
      </c>
      <c r="B50" s="103">
        <v>2654.43</v>
      </c>
      <c r="C50" s="103">
        <v>5000</v>
      </c>
      <c r="D50" s="103">
        <v>5000</v>
      </c>
      <c r="E50" s="103">
        <v>2397.09</v>
      </c>
      <c r="F50" s="103">
        <f t="shared" si="0"/>
        <v>47.941800000000001</v>
      </c>
    </row>
    <row r="51" spans="1:6" x14ac:dyDescent="0.3">
      <c r="A51" s="93" t="s">
        <v>120</v>
      </c>
      <c r="B51" s="103">
        <v>170.17</v>
      </c>
      <c r="C51" s="103">
        <v>500</v>
      </c>
      <c r="D51" s="103">
        <v>500</v>
      </c>
      <c r="E51" s="103">
        <v>186.62</v>
      </c>
      <c r="F51" s="103">
        <f t="shared" si="0"/>
        <v>37.323999999999998</v>
      </c>
    </row>
    <row r="52" spans="1:6" x14ac:dyDescent="0.3">
      <c r="A52" s="93" t="s">
        <v>121</v>
      </c>
      <c r="B52" s="103">
        <v>13554.65</v>
      </c>
      <c r="C52" s="103">
        <f>SUM(C49-C50-C51-C53)</f>
        <v>20200</v>
      </c>
      <c r="D52" s="103">
        <f>SUM(D49-D50-D51-D53)</f>
        <v>22200</v>
      </c>
      <c r="E52" s="103">
        <v>8253.0400000000009</v>
      </c>
      <c r="F52" s="103">
        <f t="shared" si="0"/>
        <v>37.175855855855858</v>
      </c>
    </row>
    <row r="53" spans="1:6" x14ac:dyDescent="0.3">
      <c r="A53" s="93" t="s">
        <v>123</v>
      </c>
      <c r="B53" s="103"/>
      <c r="C53" s="103">
        <v>1300</v>
      </c>
      <c r="D53" s="103">
        <v>1300</v>
      </c>
      <c r="E53" s="103">
        <v>939.82</v>
      </c>
      <c r="F53" s="103">
        <f t="shared" si="0"/>
        <v>72.293846153846147</v>
      </c>
    </row>
    <row r="54" spans="1:6" x14ac:dyDescent="0.3">
      <c r="A54" s="102" t="s">
        <v>125</v>
      </c>
      <c r="B54" s="111">
        <v>1832.9</v>
      </c>
      <c r="C54" s="111">
        <v>12000</v>
      </c>
      <c r="D54" s="111">
        <v>12000</v>
      </c>
      <c r="E54" s="111">
        <v>1666.02</v>
      </c>
      <c r="F54" s="111">
        <f t="shared" si="0"/>
        <v>13.883499999999998</v>
      </c>
    </row>
    <row r="55" spans="1:6" ht="27" x14ac:dyDescent="0.3">
      <c r="A55" s="93" t="s">
        <v>127</v>
      </c>
      <c r="B55" s="103">
        <v>249.52</v>
      </c>
      <c r="C55" s="103">
        <v>6000</v>
      </c>
      <c r="D55" s="103">
        <v>6000</v>
      </c>
      <c r="E55" s="103">
        <v>174</v>
      </c>
      <c r="F55" s="103">
        <f t="shared" si="0"/>
        <v>2.9000000000000004</v>
      </c>
    </row>
    <row r="56" spans="1:6" ht="27" x14ac:dyDescent="0.3">
      <c r="A56" s="93" t="s">
        <v>131</v>
      </c>
      <c r="B56" s="103">
        <v>333.86</v>
      </c>
      <c r="C56" s="103">
        <v>800</v>
      </c>
      <c r="D56" s="103">
        <v>800</v>
      </c>
      <c r="E56" s="103">
        <v>273.17</v>
      </c>
      <c r="F56" s="103">
        <f t="shared" si="0"/>
        <v>34.146250000000002</v>
      </c>
    </row>
    <row r="57" spans="1:6" x14ac:dyDescent="0.3">
      <c r="A57" s="93" t="s">
        <v>132</v>
      </c>
      <c r="B57" s="103">
        <v>1249.52</v>
      </c>
      <c r="C57" s="103">
        <f>SUM(C54-C55-C56)</f>
        <v>5200</v>
      </c>
      <c r="D57" s="103">
        <f>SUM(D54-D55-D56)</f>
        <v>5200</v>
      </c>
      <c r="E57" s="103">
        <v>1218.8499999999999</v>
      </c>
      <c r="F57" s="103">
        <f t="shared" si="0"/>
        <v>23.439423076923074</v>
      </c>
    </row>
    <row r="58" spans="1:6" x14ac:dyDescent="0.3">
      <c r="A58" s="99" t="s">
        <v>162</v>
      </c>
      <c r="B58" s="113">
        <v>235.42</v>
      </c>
      <c r="C58" s="113">
        <v>5000</v>
      </c>
      <c r="D58" s="113">
        <v>5000</v>
      </c>
      <c r="E58" s="113"/>
      <c r="F58" s="113">
        <f t="shared" si="0"/>
        <v>0</v>
      </c>
    </row>
    <row r="59" spans="1:6" ht="27" x14ac:dyDescent="0.3">
      <c r="A59" s="93" t="s">
        <v>61</v>
      </c>
      <c r="B59" s="103">
        <v>235.42</v>
      </c>
      <c r="C59" s="103">
        <v>5000</v>
      </c>
      <c r="D59" s="103">
        <v>5000</v>
      </c>
      <c r="E59" s="103"/>
      <c r="F59" s="103">
        <f t="shared" si="0"/>
        <v>0</v>
      </c>
    </row>
    <row r="60" spans="1:6" x14ac:dyDescent="0.3">
      <c r="A60" s="100" t="s">
        <v>44</v>
      </c>
      <c r="B60" s="114">
        <v>235.42</v>
      </c>
      <c r="C60" s="114">
        <v>5000</v>
      </c>
      <c r="D60" s="114">
        <v>5000</v>
      </c>
      <c r="E60" s="114"/>
      <c r="F60" s="114">
        <f t="shared" si="0"/>
        <v>0</v>
      </c>
    </row>
    <row r="61" spans="1:6" x14ac:dyDescent="0.3">
      <c r="A61" s="101" t="s">
        <v>48</v>
      </c>
      <c r="B61" s="112">
        <v>235.42</v>
      </c>
      <c r="C61" s="112">
        <v>5000</v>
      </c>
      <c r="D61" s="112">
        <v>5000</v>
      </c>
      <c r="E61" s="112"/>
      <c r="F61" s="112">
        <f t="shared" si="0"/>
        <v>0</v>
      </c>
    </row>
    <row r="62" spans="1:6" x14ac:dyDescent="0.3">
      <c r="A62" s="102" t="s">
        <v>125</v>
      </c>
      <c r="B62" s="111">
        <v>235.42</v>
      </c>
      <c r="C62" s="111">
        <v>5000</v>
      </c>
      <c r="D62" s="111">
        <v>5000</v>
      </c>
      <c r="E62" s="111"/>
      <c r="F62" s="111">
        <f t="shared" si="0"/>
        <v>0</v>
      </c>
    </row>
    <row r="63" spans="1:6" ht="27" x14ac:dyDescent="0.3">
      <c r="A63" s="93" t="s">
        <v>127</v>
      </c>
      <c r="B63" s="103">
        <v>235.42</v>
      </c>
      <c r="C63" s="103">
        <v>5000</v>
      </c>
      <c r="D63" s="103">
        <v>5000</v>
      </c>
      <c r="E63" s="103"/>
      <c r="F63" s="103">
        <f t="shared" si="0"/>
        <v>0</v>
      </c>
    </row>
    <row r="64" spans="1:6" ht="27" x14ac:dyDescent="0.3">
      <c r="A64" s="99" t="s">
        <v>163</v>
      </c>
      <c r="B64" s="113">
        <v>95294.98</v>
      </c>
      <c r="C64" s="113">
        <v>0</v>
      </c>
      <c r="D64" s="113">
        <v>0</v>
      </c>
      <c r="E64" s="113">
        <v>0</v>
      </c>
      <c r="F64" s="113"/>
    </row>
    <row r="65" spans="1:6" ht="27" x14ac:dyDescent="0.3">
      <c r="A65" s="93" t="s">
        <v>61</v>
      </c>
      <c r="B65" s="103">
        <v>95294.98</v>
      </c>
      <c r="C65" s="103">
        <v>0</v>
      </c>
      <c r="D65" s="103">
        <v>0</v>
      </c>
      <c r="E65" s="103">
        <v>0</v>
      </c>
      <c r="F65" s="103"/>
    </row>
    <row r="66" spans="1:6" x14ac:dyDescent="0.3">
      <c r="A66" s="100" t="s">
        <v>44</v>
      </c>
      <c r="B66" s="114">
        <v>95294.98</v>
      </c>
      <c r="C66" s="114">
        <v>0</v>
      </c>
      <c r="D66" s="114">
        <v>0</v>
      </c>
      <c r="E66" s="114">
        <v>0</v>
      </c>
      <c r="F66" s="114"/>
    </row>
    <row r="67" spans="1:6" ht="27" x14ac:dyDescent="0.3">
      <c r="A67" s="101" t="s">
        <v>52</v>
      </c>
      <c r="B67" s="112">
        <v>95294.98</v>
      </c>
      <c r="C67" s="112">
        <v>0</v>
      </c>
      <c r="D67" s="112">
        <v>0</v>
      </c>
      <c r="E67" s="112">
        <v>0</v>
      </c>
      <c r="F67" s="112"/>
    </row>
    <row r="68" spans="1:6" x14ac:dyDescent="0.3">
      <c r="A68" s="102" t="s">
        <v>152</v>
      </c>
      <c r="B68" s="111">
        <v>95294.98</v>
      </c>
      <c r="C68" s="111">
        <v>0</v>
      </c>
      <c r="D68" s="111">
        <v>0</v>
      </c>
      <c r="E68" s="111">
        <v>0</v>
      </c>
      <c r="F68" s="111"/>
    </row>
    <row r="69" spans="1:6" x14ac:dyDescent="0.3">
      <c r="A69" s="93" t="s">
        <v>153</v>
      </c>
      <c r="B69" s="103">
        <v>95294.98</v>
      </c>
      <c r="C69" s="103">
        <v>0</v>
      </c>
      <c r="D69" s="103">
        <v>0</v>
      </c>
      <c r="E69" s="103"/>
      <c r="F69" s="103"/>
    </row>
    <row r="70" spans="1:6" ht="27" x14ac:dyDescent="0.3">
      <c r="A70" s="98" t="s">
        <v>164</v>
      </c>
      <c r="B70" s="115">
        <v>4542.28</v>
      </c>
      <c r="C70" s="115">
        <v>6700</v>
      </c>
      <c r="D70" s="115">
        <v>7000</v>
      </c>
      <c r="E70" s="115">
        <v>1056.51</v>
      </c>
      <c r="F70" s="115">
        <f t="shared" si="0"/>
        <v>15.093</v>
      </c>
    </row>
    <row r="71" spans="1:6" ht="27" x14ac:dyDescent="0.3">
      <c r="A71" s="99" t="s">
        <v>165</v>
      </c>
      <c r="B71" s="113">
        <v>4542.28</v>
      </c>
      <c r="C71" s="113">
        <v>6700</v>
      </c>
      <c r="D71" s="113">
        <v>7000</v>
      </c>
      <c r="E71" s="113">
        <v>1056.51</v>
      </c>
      <c r="F71" s="113">
        <f t="shared" ref="F71:F134" si="1">SUM(E71/D71*100)</f>
        <v>15.093</v>
      </c>
    </row>
    <row r="72" spans="1:6" ht="27" x14ac:dyDescent="0.3">
      <c r="A72" s="93" t="s">
        <v>62</v>
      </c>
      <c r="B72" s="103">
        <v>4542.28</v>
      </c>
      <c r="C72" s="103">
        <v>6700</v>
      </c>
      <c r="D72" s="103">
        <v>7000</v>
      </c>
      <c r="E72" s="103">
        <v>1056.51</v>
      </c>
      <c r="F72" s="103">
        <f t="shared" si="1"/>
        <v>15.093</v>
      </c>
    </row>
    <row r="73" spans="1:6" x14ac:dyDescent="0.3">
      <c r="A73" s="100" t="s">
        <v>40</v>
      </c>
      <c r="B73" s="114">
        <v>4542.28</v>
      </c>
      <c r="C73" s="114">
        <v>6700</v>
      </c>
      <c r="D73" s="114">
        <v>7000</v>
      </c>
      <c r="E73" s="114">
        <v>1056.51</v>
      </c>
      <c r="F73" s="114">
        <f t="shared" si="1"/>
        <v>15.093</v>
      </c>
    </row>
    <row r="74" spans="1:6" x14ac:dyDescent="0.3">
      <c r="A74" s="101" t="s">
        <v>47</v>
      </c>
      <c r="B74" s="112">
        <v>769.79</v>
      </c>
      <c r="C74" s="112">
        <v>850</v>
      </c>
      <c r="D74" s="112">
        <v>850</v>
      </c>
      <c r="E74" s="112">
        <v>0</v>
      </c>
      <c r="F74" s="112">
        <f t="shared" si="1"/>
        <v>0</v>
      </c>
    </row>
    <row r="75" spans="1:6" s="106" customFormat="1" x14ac:dyDescent="0.3">
      <c r="A75" s="109" t="s">
        <v>106</v>
      </c>
      <c r="B75" s="111">
        <v>0</v>
      </c>
      <c r="C75" s="111">
        <v>125</v>
      </c>
      <c r="D75" s="111">
        <v>125</v>
      </c>
      <c r="E75" s="111"/>
      <c r="F75" s="111">
        <f t="shared" si="1"/>
        <v>0</v>
      </c>
    </row>
    <row r="76" spans="1:6" s="77" customFormat="1" x14ac:dyDescent="0.3">
      <c r="A76" s="32" t="s">
        <v>207</v>
      </c>
      <c r="B76" s="145">
        <v>0</v>
      </c>
      <c r="C76" s="145">
        <v>125</v>
      </c>
      <c r="D76" s="145">
        <v>125</v>
      </c>
      <c r="E76" s="145"/>
      <c r="F76" s="145">
        <f t="shared" si="1"/>
        <v>0</v>
      </c>
    </row>
    <row r="77" spans="1:6" x14ac:dyDescent="0.3">
      <c r="A77" s="109" t="s">
        <v>108</v>
      </c>
      <c r="B77" s="111">
        <v>769.79</v>
      </c>
      <c r="C77" s="111">
        <v>700</v>
      </c>
      <c r="D77" s="111">
        <v>700</v>
      </c>
      <c r="E77" s="111"/>
      <c r="F77" s="111">
        <f t="shared" si="1"/>
        <v>0</v>
      </c>
    </row>
    <row r="78" spans="1:6" x14ac:dyDescent="0.3">
      <c r="A78" s="93" t="s">
        <v>109</v>
      </c>
      <c r="B78" s="103">
        <v>769.79</v>
      </c>
      <c r="C78" s="103">
        <v>700</v>
      </c>
      <c r="D78" s="103">
        <v>700</v>
      </c>
      <c r="E78" s="103"/>
      <c r="F78" s="103">
        <f t="shared" si="1"/>
        <v>0</v>
      </c>
    </row>
    <row r="79" spans="1:6" s="106" customFormat="1" x14ac:dyDescent="0.3">
      <c r="A79" s="109" t="s">
        <v>110</v>
      </c>
      <c r="B79" s="111">
        <v>0</v>
      </c>
      <c r="C79" s="111">
        <v>25</v>
      </c>
      <c r="D79" s="111">
        <v>25</v>
      </c>
      <c r="E79" s="111">
        <v>0</v>
      </c>
      <c r="F79" s="111">
        <f t="shared" si="1"/>
        <v>0</v>
      </c>
    </row>
    <row r="80" spans="1:6" s="106" customFormat="1" ht="27" x14ac:dyDescent="0.3">
      <c r="A80" s="107" t="s">
        <v>111</v>
      </c>
      <c r="B80" s="145">
        <v>0</v>
      </c>
      <c r="C80" s="145">
        <v>25</v>
      </c>
      <c r="D80" s="145">
        <v>25</v>
      </c>
      <c r="E80" s="145"/>
      <c r="F80" s="145">
        <f t="shared" si="1"/>
        <v>0</v>
      </c>
    </row>
    <row r="81" spans="1:6" s="106" customFormat="1" ht="40.200000000000003" x14ac:dyDescent="0.3">
      <c r="A81" s="107" t="s">
        <v>112</v>
      </c>
      <c r="B81" s="103">
        <v>0</v>
      </c>
      <c r="C81" s="103">
        <v>0</v>
      </c>
      <c r="D81" s="103">
        <v>0</v>
      </c>
      <c r="E81" s="103"/>
      <c r="F81" s="103"/>
    </row>
    <row r="82" spans="1:6" x14ac:dyDescent="0.3">
      <c r="A82" s="101" t="s">
        <v>48</v>
      </c>
      <c r="B82" s="112">
        <v>3155.98</v>
      </c>
      <c r="C82" s="112">
        <v>3600</v>
      </c>
      <c r="D82" s="112">
        <v>3800</v>
      </c>
      <c r="E82" s="112">
        <v>905.49</v>
      </c>
      <c r="F82" s="112">
        <f t="shared" si="1"/>
        <v>23.828684210526315</v>
      </c>
    </row>
    <row r="83" spans="1:6" ht="27" x14ac:dyDescent="0.3">
      <c r="A83" s="102" t="s">
        <v>113</v>
      </c>
      <c r="B83" s="111">
        <v>799.06</v>
      </c>
      <c r="C83" s="111">
        <v>300</v>
      </c>
      <c r="D83" s="111">
        <v>300</v>
      </c>
      <c r="E83" s="111">
        <v>159.30000000000001</v>
      </c>
      <c r="F83" s="111">
        <f t="shared" si="1"/>
        <v>53.1</v>
      </c>
    </row>
    <row r="84" spans="1:6" x14ac:dyDescent="0.3">
      <c r="A84" s="93" t="s">
        <v>114</v>
      </c>
      <c r="B84" s="103">
        <v>752.87</v>
      </c>
      <c r="C84" s="103">
        <v>200</v>
      </c>
      <c r="D84" s="103">
        <v>200</v>
      </c>
      <c r="E84" s="103">
        <v>159.30000000000001</v>
      </c>
      <c r="F84" s="103">
        <f t="shared" si="1"/>
        <v>79.650000000000006</v>
      </c>
    </row>
    <row r="85" spans="1:6" ht="27" x14ac:dyDescent="0.3">
      <c r="A85" s="93" t="s">
        <v>117</v>
      </c>
      <c r="B85" s="103">
        <v>46.19</v>
      </c>
      <c r="C85" s="103">
        <v>100</v>
      </c>
      <c r="D85" s="103">
        <v>100</v>
      </c>
      <c r="E85" s="103"/>
      <c r="F85" s="103">
        <f t="shared" si="1"/>
        <v>0</v>
      </c>
    </row>
    <row r="86" spans="1:6" ht="27" x14ac:dyDescent="0.3">
      <c r="A86" s="102" t="s">
        <v>118</v>
      </c>
      <c r="B86" s="111">
        <v>146.07</v>
      </c>
      <c r="C86" s="111">
        <v>1800</v>
      </c>
      <c r="D86" s="111">
        <v>1800</v>
      </c>
      <c r="E86" s="111">
        <v>83.49</v>
      </c>
      <c r="F86" s="111">
        <f t="shared" si="1"/>
        <v>4.6383333333333336</v>
      </c>
    </row>
    <row r="87" spans="1:6" ht="27" x14ac:dyDescent="0.3">
      <c r="A87" s="93" t="s">
        <v>119</v>
      </c>
      <c r="B87" s="103">
        <v>42.61</v>
      </c>
      <c r="C87" s="103">
        <v>1000</v>
      </c>
      <c r="D87" s="103">
        <v>1000</v>
      </c>
      <c r="E87" s="103">
        <v>31.34</v>
      </c>
      <c r="F87" s="103">
        <f t="shared" si="1"/>
        <v>3.1339999999999999</v>
      </c>
    </row>
    <row r="88" spans="1:6" x14ac:dyDescent="0.3">
      <c r="A88" s="93" t="s">
        <v>121</v>
      </c>
      <c r="B88" s="103">
        <v>86.15</v>
      </c>
      <c r="C88" s="103">
        <v>500</v>
      </c>
      <c r="D88" s="103">
        <v>500</v>
      </c>
      <c r="E88" s="103">
        <v>52.15</v>
      </c>
      <c r="F88" s="103">
        <f t="shared" si="1"/>
        <v>10.43</v>
      </c>
    </row>
    <row r="89" spans="1:6" ht="27" x14ac:dyDescent="0.3">
      <c r="A89" s="93" t="s">
        <v>124</v>
      </c>
      <c r="B89" s="103">
        <v>17.309999999999999</v>
      </c>
      <c r="C89" s="103">
        <v>300</v>
      </c>
      <c r="D89" s="103">
        <v>300</v>
      </c>
      <c r="E89" s="103"/>
      <c r="F89" s="103">
        <f t="shared" si="1"/>
        <v>0</v>
      </c>
    </row>
    <row r="90" spans="1:6" x14ac:dyDescent="0.3">
      <c r="A90" s="102" t="s">
        <v>125</v>
      </c>
      <c r="B90" s="111">
        <v>1558.15</v>
      </c>
      <c r="C90" s="111">
        <v>800</v>
      </c>
      <c r="D90" s="111">
        <v>1000</v>
      </c>
      <c r="E90" s="111">
        <v>164.3</v>
      </c>
      <c r="F90" s="111">
        <f t="shared" si="1"/>
        <v>16.43</v>
      </c>
    </row>
    <row r="91" spans="1:6" ht="27" x14ac:dyDescent="0.3">
      <c r="A91" s="93" t="s">
        <v>126</v>
      </c>
      <c r="B91" s="103"/>
      <c r="C91" s="103">
        <v>200</v>
      </c>
      <c r="D91" s="103">
        <v>300</v>
      </c>
      <c r="E91" s="103">
        <v>30</v>
      </c>
      <c r="F91" s="103">
        <f t="shared" si="1"/>
        <v>10</v>
      </c>
    </row>
    <row r="92" spans="1:6" ht="27" x14ac:dyDescent="0.3">
      <c r="A92" s="93" t="s">
        <v>127</v>
      </c>
      <c r="B92" s="103">
        <v>1125.49</v>
      </c>
      <c r="C92" s="103">
        <v>300</v>
      </c>
      <c r="D92" s="103">
        <v>300</v>
      </c>
      <c r="E92" s="103"/>
      <c r="F92" s="103">
        <f t="shared" si="1"/>
        <v>0</v>
      </c>
    </row>
    <row r="93" spans="1:6" ht="27" x14ac:dyDescent="0.3">
      <c r="A93" s="93" t="s">
        <v>128</v>
      </c>
      <c r="B93" s="103"/>
      <c r="C93" s="103">
        <v>100</v>
      </c>
      <c r="D93" s="103">
        <v>200</v>
      </c>
      <c r="E93" s="103">
        <v>125</v>
      </c>
      <c r="F93" s="103">
        <f t="shared" si="1"/>
        <v>62.5</v>
      </c>
    </row>
    <row r="94" spans="1:6" x14ac:dyDescent="0.3">
      <c r="A94" s="93" t="s">
        <v>129</v>
      </c>
      <c r="B94" s="103">
        <v>22.56</v>
      </c>
      <c r="C94" s="103">
        <v>100</v>
      </c>
      <c r="D94" s="103">
        <v>100</v>
      </c>
      <c r="E94" s="103"/>
      <c r="F94" s="103">
        <f t="shared" si="1"/>
        <v>0</v>
      </c>
    </row>
    <row r="95" spans="1:6" x14ac:dyDescent="0.3">
      <c r="A95" s="93" t="s">
        <v>132</v>
      </c>
      <c r="B95" s="103">
        <v>410.1</v>
      </c>
      <c r="C95" s="103">
        <v>100</v>
      </c>
      <c r="D95" s="103">
        <v>100</v>
      </c>
      <c r="E95" s="103">
        <v>9.3000000000000007</v>
      </c>
      <c r="F95" s="103">
        <f t="shared" si="1"/>
        <v>9.3000000000000007</v>
      </c>
    </row>
    <row r="96" spans="1:6" ht="27" x14ac:dyDescent="0.3">
      <c r="A96" s="102" t="s">
        <v>137</v>
      </c>
      <c r="B96" s="111">
        <v>652.70000000000005</v>
      </c>
      <c r="C96" s="111">
        <v>700</v>
      </c>
      <c r="D96" s="111">
        <v>700</v>
      </c>
      <c r="E96" s="111">
        <v>498.4</v>
      </c>
      <c r="F96" s="111">
        <f t="shared" si="1"/>
        <v>71.2</v>
      </c>
    </row>
    <row r="97" spans="1:6" x14ac:dyDescent="0.3">
      <c r="A97" s="93" t="s">
        <v>139</v>
      </c>
      <c r="B97" s="103">
        <v>153.16999999999999</v>
      </c>
      <c r="C97" s="103">
        <v>300</v>
      </c>
      <c r="D97" s="103">
        <v>300</v>
      </c>
      <c r="E97" s="103">
        <v>293.2</v>
      </c>
      <c r="F97" s="103">
        <f t="shared" si="1"/>
        <v>97.733333333333334</v>
      </c>
    </row>
    <row r="98" spans="1:6" x14ac:dyDescent="0.3">
      <c r="A98" s="93" t="s">
        <v>140</v>
      </c>
      <c r="B98" s="103"/>
      <c r="C98" s="103">
        <v>100</v>
      </c>
      <c r="D98" s="103">
        <v>100</v>
      </c>
      <c r="E98" s="103">
        <v>13.27</v>
      </c>
      <c r="F98" s="103">
        <f t="shared" si="1"/>
        <v>13.269999999999998</v>
      </c>
    </row>
    <row r="99" spans="1:6" ht="27" x14ac:dyDescent="0.3">
      <c r="A99" s="93" t="s">
        <v>142</v>
      </c>
      <c r="B99" s="103">
        <v>499.53</v>
      </c>
      <c r="C99" s="103">
        <v>300</v>
      </c>
      <c r="D99" s="103">
        <v>300</v>
      </c>
      <c r="E99" s="103">
        <v>191.93</v>
      </c>
      <c r="F99" s="103">
        <f t="shared" si="1"/>
        <v>63.976666666666674</v>
      </c>
    </row>
    <row r="100" spans="1:6" x14ac:dyDescent="0.3">
      <c r="A100" s="101" t="s">
        <v>49</v>
      </c>
      <c r="B100" s="112">
        <v>1.27</v>
      </c>
      <c r="C100" s="112">
        <v>50</v>
      </c>
      <c r="D100" s="112">
        <v>50</v>
      </c>
      <c r="E100" s="112">
        <v>1.02</v>
      </c>
      <c r="F100" s="112">
        <f t="shared" si="1"/>
        <v>2.04</v>
      </c>
    </row>
    <row r="101" spans="1:6" x14ac:dyDescent="0.3">
      <c r="A101" s="102" t="s">
        <v>143</v>
      </c>
      <c r="B101" s="111">
        <v>1.27</v>
      </c>
      <c r="C101" s="111">
        <v>50</v>
      </c>
      <c r="D101" s="111">
        <v>50</v>
      </c>
      <c r="E101" s="111">
        <v>1.02</v>
      </c>
      <c r="F101" s="111">
        <f t="shared" si="1"/>
        <v>2.04</v>
      </c>
    </row>
    <row r="102" spans="1:6" ht="40.200000000000003" x14ac:dyDescent="0.3">
      <c r="A102" s="93" t="s">
        <v>145</v>
      </c>
      <c r="B102" s="103">
        <v>1.27</v>
      </c>
      <c r="C102" s="103">
        <v>50</v>
      </c>
      <c r="D102" s="103">
        <v>50</v>
      </c>
      <c r="E102" s="103"/>
      <c r="F102" s="103">
        <f t="shared" si="1"/>
        <v>0</v>
      </c>
    </row>
    <row r="103" spans="1:6" x14ac:dyDescent="0.3">
      <c r="A103" s="93" t="s">
        <v>146</v>
      </c>
      <c r="B103" s="103"/>
      <c r="C103" s="103">
        <v>0</v>
      </c>
      <c r="D103" s="103">
        <v>0</v>
      </c>
      <c r="E103" s="103">
        <v>1.02</v>
      </c>
      <c r="F103" s="103"/>
    </row>
    <row r="104" spans="1:6" ht="27" x14ac:dyDescent="0.3">
      <c r="A104" s="101" t="s">
        <v>52</v>
      </c>
      <c r="B104" s="112">
        <v>615.24</v>
      </c>
      <c r="C104" s="112">
        <v>2200</v>
      </c>
      <c r="D104" s="112">
        <v>2300</v>
      </c>
      <c r="E104" s="112">
        <v>150</v>
      </c>
      <c r="F104" s="112">
        <f t="shared" si="1"/>
        <v>6.5217391304347823</v>
      </c>
    </row>
    <row r="105" spans="1:6" x14ac:dyDescent="0.3">
      <c r="A105" s="102" t="s">
        <v>154</v>
      </c>
      <c r="B105" s="111">
        <v>615.24</v>
      </c>
      <c r="C105" s="111">
        <v>2000</v>
      </c>
      <c r="D105" s="111">
        <v>2100</v>
      </c>
      <c r="E105" s="111">
        <v>150</v>
      </c>
      <c r="F105" s="111">
        <f t="shared" si="1"/>
        <v>7.1428571428571423</v>
      </c>
    </row>
    <row r="106" spans="1:6" x14ac:dyDescent="0.3">
      <c r="A106" s="93" t="s">
        <v>155</v>
      </c>
      <c r="B106" s="103"/>
      <c r="C106" s="103">
        <v>1000</v>
      </c>
      <c r="D106" s="103">
        <v>1000</v>
      </c>
      <c r="E106" s="103">
        <v>150</v>
      </c>
      <c r="F106" s="103">
        <f t="shared" si="1"/>
        <v>15</v>
      </c>
    </row>
    <row r="107" spans="1:6" ht="27" x14ac:dyDescent="0.3">
      <c r="A107" s="93" t="s">
        <v>156</v>
      </c>
      <c r="B107" s="103">
        <v>273.41000000000003</v>
      </c>
      <c r="C107" s="103">
        <v>0</v>
      </c>
      <c r="D107" s="103">
        <v>0</v>
      </c>
      <c r="E107" s="103"/>
      <c r="F107" s="103"/>
    </row>
    <row r="108" spans="1:6" x14ac:dyDescent="0.3">
      <c r="A108" s="93" t="s">
        <v>157</v>
      </c>
      <c r="B108" s="103">
        <v>197.43</v>
      </c>
      <c r="C108" s="103">
        <v>200</v>
      </c>
      <c r="D108" s="103">
        <v>300</v>
      </c>
      <c r="E108" s="103"/>
      <c r="F108" s="103">
        <f t="shared" si="1"/>
        <v>0</v>
      </c>
    </row>
    <row r="109" spans="1:6" ht="27" x14ac:dyDescent="0.3">
      <c r="A109" s="93" t="s">
        <v>158</v>
      </c>
      <c r="B109" s="103">
        <v>144.4</v>
      </c>
      <c r="C109" s="103">
        <v>800</v>
      </c>
      <c r="D109" s="103">
        <v>800</v>
      </c>
      <c r="E109" s="103"/>
      <c r="F109" s="103">
        <f t="shared" si="1"/>
        <v>0</v>
      </c>
    </row>
    <row r="110" spans="1:6" s="106" customFormat="1" ht="27" x14ac:dyDescent="0.3">
      <c r="A110" s="109" t="s">
        <v>208</v>
      </c>
      <c r="B110" s="111"/>
      <c r="C110" s="111">
        <v>200</v>
      </c>
      <c r="D110" s="111">
        <v>200</v>
      </c>
      <c r="E110" s="111"/>
      <c r="F110" s="111">
        <f t="shared" si="1"/>
        <v>0</v>
      </c>
    </row>
    <row r="111" spans="1:6" s="106" customFormat="1" x14ac:dyDescent="0.3">
      <c r="A111" s="107" t="s">
        <v>209</v>
      </c>
      <c r="B111" s="103"/>
      <c r="C111" s="103">
        <v>200</v>
      </c>
      <c r="D111" s="103">
        <v>200</v>
      </c>
      <c r="E111" s="103"/>
      <c r="F111" s="103">
        <f t="shared" si="1"/>
        <v>0</v>
      </c>
    </row>
    <row r="112" spans="1:6" ht="27" x14ac:dyDescent="0.3">
      <c r="A112" s="98" t="s">
        <v>166</v>
      </c>
      <c r="B112" s="115">
        <v>12341.25</v>
      </c>
      <c r="C112" s="115">
        <v>125871</v>
      </c>
      <c r="D112" s="115">
        <v>145813.17000000001</v>
      </c>
      <c r="E112" s="115">
        <v>46652.28</v>
      </c>
      <c r="F112" s="115">
        <f t="shared" si="1"/>
        <v>31.99455851621633</v>
      </c>
    </row>
    <row r="113" spans="1:6" ht="27" x14ac:dyDescent="0.3">
      <c r="A113" s="99" t="s">
        <v>167</v>
      </c>
      <c r="B113" s="113">
        <v>131.4</v>
      </c>
      <c r="C113" s="113">
        <v>266</v>
      </c>
      <c r="D113" s="113">
        <v>266</v>
      </c>
      <c r="E113" s="113">
        <v>187.06</v>
      </c>
      <c r="F113" s="113">
        <f t="shared" si="1"/>
        <v>70.323308270676691</v>
      </c>
    </row>
    <row r="114" spans="1:6" ht="27" x14ac:dyDescent="0.3">
      <c r="A114" s="93" t="s">
        <v>62</v>
      </c>
      <c r="B114" s="103">
        <v>131.4</v>
      </c>
      <c r="C114" s="103">
        <v>266</v>
      </c>
      <c r="D114" s="103">
        <v>266</v>
      </c>
      <c r="E114" s="103">
        <v>187.06</v>
      </c>
      <c r="F114" s="103">
        <f t="shared" si="1"/>
        <v>70.323308270676691</v>
      </c>
    </row>
    <row r="115" spans="1:6" x14ac:dyDescent="0.3">
      <c r="A115" s="100" t="s">
        <v>43</v>
      </c>
      <c r="B115" s="114">
        <v>131.4</v>
      </c>
      <c r="C115" s="114">
        <v>266</v>
      </c>
      <c r="D115" s="114">
        <v>266</v>
      </c>
      <c r="E115" s="114">
        <v>187.06</v>
      </c>
      <c r="F115" s="114">
        <f t="shared" si="1"/>
        <v>70.323308270676691</v>
      </c>
    </row>
    <row r="116" spans="1:6" x14ac:dyDescent="0.3">
      <c r="A116" s="101" t="s">
        <v>48</v>
      </c>
      <c r="B116" s="112">
        <v>131.4</v>
      </c>
      <c r="C116" s="112">
        <v>266</v>
      </c>
      <c r="D116" s="112">
        <v>266</v>
      </c>
      <c r="E116" s="112">
        <v>187.06</v>
      </c>
      <c r="F116" s="112">
        <f t="shared" si="1"/>
        <v>70.323308270676691</v>
      </c>
    </row>
    <row r="117" spans="1:6" ht="27" x14ac:dyDescent="0.3">
      <c r="A117" s="102" t="s">
        <v>137</v>
      </c>
      <c r="B117" s="111">
        <v>131.4</v>
      </c>
      <c r="C117" s="111">
        <v>266</v>
      </c>
      <c r="D117" s="111">
        <v>266</v>
      </c>
      <c r="E117" s="111">
        <v>187.06</v>
      </c>
      <c r="F117" s="111">
        <f t="shared" si="1"/>
        <v>70.323308270676691</v>
      </c>
    </row>
    <row r="118" spans="1:6" x14ac:dyDescent="0.3">
      <c r="A118" s="93" t="s">
        <v>139</v>
      </c>
      <c r="B118" s="103">
        <v>131.4</v>
      </c>
      <c r="C118" s="103">
        <v>266</v>
      </c>
      <c r="D118" s="103">
        <v>266</v>
      </c>
      <c r="E118" s="103">
        <v>187.06</v>
      </c>
      <c r="F118" s="103">
        <f t="shared" si="1"/>
        <v>70.323308270676691</v>
      </c>
    </row>
    <row r="119" spans="1:6" ht="40.200000000000003" x14ac:dyDescent="0.3">
      <c r="A119" s="99" t="s">
        <v>168</v>
      </c>
      <c r="B119" s="113"/>
      <c r="C119" s="113">
        <v>31100</v>
      </c>
      <c r="D119" s="113">
        <v>31566.68</v>
      </c>
      <c r="E119" s="113"/>
      <c r="F119" s="113">
        <f t="shared" si="1"/>
        <v>0</v>
      </c>
    </row>
    <row r="120" spans="1:6" ht="27" x14ac:dyDescent="0.3">
      <c r="A120" s="93" t="s">
        <v>62</v>
      </c>
      <c r="B120" s="103"/>
      <c r="C120" s="103">
        <v>31100</v>
      </c>
      <c r="D120" s="103">
        <v>31566.68</v>
      </c>
      <c r="E120" s="103"/>
      <c r="F120" s="103">
        <f t="shared" si="1"/>
        <v>0</v>
      </c>
    </row>
    <row r="121" spans="1:6" ht="40.200000000000003" x14ac:dyDescent="0.3">
      <c r="A121" s="100" t="s">
        <v>46</v>
      </c>
      <c r="B121" s="114"/>
      <c r="C121" s="114">
        <v>31100</v>
      </c>
      <c r="D121" s="114">
        <v>31566.68</v>
      </c>
      <c r="E121" s="114"/>
      <c r="F121" s="114">
        <f t="shared" si="1"/>
        <v>0</v>
      </c>
    </row>
    <row r="122" spans="1:6" ht="27" x14ac:dyDescent="0.3">
      <c r="A122" s="101" t="s">
        <v>52</v>
      </c>
      <c r="B122" s="112"/>
      <c r="C122" s="112">
        <v>100</v>
      </c>
      <c r="D122" s="112">
        <v>657</v>
      </c>
      <c r="E122" s="112"/>
      <c r="F122" s="112">
        <f t="shared" si="1"/>
        <v>0</v>
      </c>
    </row>
    <row r="123" spans="1:6" ht="27" x14ac:dyDescent="0.3">
      <c r="A123" s="101" t="s">
        <v>53</v>
      </c>
      <c r="B123" s="112"/>
      <c r="C123" s="112">
        <v>31000</v>
      </c>
      <c r="D123" s="112">
        <v>30909.68</v>
      </c>
      <c r="E123" s="112"/>
      <c r="F123" s="112">
        <f t="shared" si="1"/>
        <v>0</v>
      </c>
    </row>
    <row r="124" spans="1:6" ht="27" x14ac:dyDescent="0.3">
      <c r="A124" s="99" t="s">
        <v>169</v>
      </c>
      <c r="B124" s="113">
        <v>1801.29</v>
      </c>
      <c r="C124" s="113">
        <v>10000</v>
      </c>
      <c r="D124" s="113">
        <v>10300</v>
      </c>
      <c r="E124" s="113">
        <v>530.89</v>
      </c>
      <c r="F124" s="113">
        <f t="shared" si="1"/>
        <v>5.1542718446601938</v>
      </c>
    </row>
    <row r="125" spans="1:6" ht="27" x14ac:dyDescent="0.3">
      <c r="A125" s="93" t="s">
        <v>62</v>
      </c>
      <c r="B125" s="103">
        <v>1801.29</v>
      </c>
      <c r="C125" s="103">
        <v>10000</v>
      </c>
      <c r="D125" s="103">
        <v>10300</v>
      </c>
      <c r="E125" s="103">
        <v>530.89</v>
      </c>
      <c r="F125" s="103">
        <f t="shared" si="1"/>
        <v>5.1542718446601938</v>
      </c>
    </row>
    <row r="126" spans="1:6" x14ac:dyDescent="0.3">
      <c r="A126" s="100" t="s">
        <v>41</v>
      </c>
      <c r="B126" s="114">
        <v>1801.29</v>
      </c>
      <c r="C126" s="114">
        <v>10000</v>
      </c>
      <c r="D126" s="114">
        <v>10300</v>
      </c>
      <c r="E126" s="114">
        <v>530.89</v>
      </c>
      <c r="F126" s="114">
        <f t="shared" si="1"/>
        <v>5.1542718446601938</v>
      </c>
    </row>
    <row r="127" spans="1:6" x14ac:dyDescent="0.3">
      <c r="A127" s="101" t="s">
        <v>48</v>
      </c>
      <c r="B127" s="112">
        <v>1801.29</v>
      </c>
      <c r="C127" s="112">
        <v>4800</v>
      </c>
      <c r="D127" s="112">
        <v>5100</v>
      </c>
      <c r="E127" s="112">
        <v>530.89</v>
      </c>
      <c r="F127" s="112">
        <f t="shared" si="1"/>
        <v>10.409607843137254</v>
      </c>
    </row>
    <row r="128" spans="1:6" ht="27" x14ac:dyDescent="0.3">
      <c r="A128" s="102" t="s">
        <v>113</v>
      </c>
      <c r="B128" s="111">
        <v>265.44</v>
      </c>
      <c r="C128" s="111">
        <v>300</v>
      </c>
      <c r="D128" s="111">
        <v>700</v>
      </c>
      <c r="E128" s="111">
        <v>530.89</v>
      </c>
      <c r="F128" s="111">
        <f t="shared" si="1"/>
        <v>75.841428571428565</v>
      </c>
    </row>
    <row r="129" spans="1:6" x14ac:dyDescent="0.3">
      <c r="A129" s="93" t="s">
        <v>114</v>
      </c>
      <c r="B129" s="103">
        <v>265.44</v>
      </c>
      <c r="C129" s="103">
        <v>300</v>
      </c>
      <c r="D129" s="103">
        <v>700</v>
      </c>
      <c r="E129" s="103">
        <v>530.89</v>
      </c>
      <c r="F129" s="103">
        <f t="shared" si="1"/>
        <v>75.841428571428565</v>
      </c>
    </row>
    <row r="130" spans="1:6" ht="27" x14ac:dyDescent="0.3">
      <c r="A130" s="102" t="s">
        <v>118</v>
      </c>
      <c r="B130" s="111">
        <v>1397.33</v>
      </c>
      <c r="C130" s="111">
        <v>4000</v>
      </c>
      <c r="D130" s="111">
        <v>4000</v>
      </c>
      <c r="E130" s="111">
        <v>0</v>
      </c>
      <c r="F130" s="111">
        <f t="shared" si="1"/>
        <v>0</v>
      </c>
    </row>
    <row r="131" spans="1:6" ht="27" x14ac:dyDescent="0.3">
      <c r="A131" s="93" t="s">
        <v>119</v>
      </c>
      <c r="B131" s="103">
        <v>743.55</v>
      </c>
      <c r="C131" s="103">
        <v>2000</v>
      </c>
      <c r="D131" s="103">
        <v>2000</v>
      </c>
      <c r="E131" s="103"/>
      <c r="F131" s="103">
        <f t="shared" si="1"/>
        <v>0</v>
      </c>
    </row>
    <row r="132" spans="1:6" x14ac:dyDescent="0.3">
      <c r="A132" s="93" t="s">
        <v>120</v>
      </c>
      <c r="B132" s="103">
        <v>653.78</v>
      </c>
      <c r="C132" s="103">
        <v>2000</v>
      </c>
      <c r="D132" s="103">
        <v>2000</v>
      </c>
      <c r="E132" s="103"/>
      <c r="F132" s="103">
        <f t="shared" si="1"/>
        <v>0</v>
      </c>
    </row>
    <row r="133" spans="1:6" s="106" customFormat="1" x14ac:dyDescent="0.3">
      <c r="A133" s="109" t="s">
        <v>125</v>
      </c>
      <c r="B133" s="111"/>
      <c r="C133" s="111">
        <v>100</v>
      </c>
      <c r="D133" s="111">
        <v>200</v>
      </c>
      <c r="E133" s="111">
        <v>0</v>
      </c>
      <c r="F133" s="111">
        <f t="shared" si="1"/>
        <v>0</v>
      </c>
    </row>
    <row r="134" spans="1:6" s="106" customFormat="1" ht="27" x14ac:dyDescent="0.3">
      <c r="A134" s="107" t="s">
        <v>126</v>
      </c>
      <c r="B134" s="103"/>
      <c r="C134" s="103">
        <v>100</v>
      </c>
      <c r="D134" s="103">
        <v>200</v>
      </c>
      <c r="E134" s="103"/>
      <c r="F134" s="103">
        <f t="shared" si="1"/>
        <v>0</v>
      </c>
    </row>
    <row r="135" spans="1:6" ht="27" x14ac:dyDescent="0.3">
      <c r="A135" s="102" t="s">
        <v>137</v>
      </c>
      <c r="B135" s="111">
        <v>138.52000000000001</v>
      </c>
      <c r="C135" s="111">
        <v>400</v>
      </c>
      <c r="D135" s="111">
        <v>200</v>
      </c>
      <c r="E135" s="111">
        <v>0</v>
      </c>
      <c r="F135" s="111">
        <f t="shared" ref="F135:F198" si="2">SUM(E135/D135*100)</f>
        <v>0</v>
      </c>
    </row>
    <row r="136" spans="1:6" x14ac:dyDescent="0.3">
      <c r="A136" s="93" t="s">
        <v>139</v>
      </c>
      <c r="B136" s="103">
        <v>138.52000000000001</v>
      </c>
      <c r="C136" s="103">
        <v>400</v>
      </c>
      <c r="D136" s="103">
        <v>200</v>
      </c>
      <c r="E136" s="103"/>
      <c r="F136" s="103">
        <f t="shared" si="2"/>
        <v>0</v>
      </c>
    </row>
    <row r="137" spans="1:6" ht="40.200000000000003" x14ac:dyDescent="0.3">
      <c r="A137" s="101" t="s">
        <v>50</v>
      </c>
      <c r="B137" s="112"/>
      <c r="C137" s="112">
        <v>900</v>
      </c>
      <c r="D137" s="112">
        <v>900</v>
      </c>
      <c r="E137" s="112"/>
      <c r="F137" s="112">
        <f t="shared" si="2"/>
        <v>0</v>
      </c>
    </row>
    <row r="138" spans="1:6" ht="27" x14ac:dyDescent="0.3">
      <c r="A138" s="101" t="s">
        <v>52</v>
      </c>
      <c r="B138" s="112"/>
      <c r="C138" s="112">
        <v>4300</v>
      </c>
      <c r="D138" s="112">
        <v>4300</v>
      </c>
      <c r="E138" s="112"/>
      <c r="F138" s="112">
        <f t="shared" si="2"/>
        <v>0</v>
      </c>
    </row>
    <row r="139" spans="1:6" ht="27" x14ac:dyDescent="0.3">
      <c r="A139" s="99" t="s">
        <v>170</v>
      </c>
      <c r="B139" s="113">
        <v>238.9</v>
      </c>
      <c r="C139" s="113">
        <v>6080</v>
      </c>
      <c r="D139" s="113">
        <v>6450</v>
      </c>
      <c r="E139" s="113">
        <v>2785.84</v>
      </c>
      <c r="F139" s="113">
        <f t="shared" si="2"/>
        <v>43.191317829457368</v>
      </c>
    </row>
    <row r="140" spans="1:6" ht="27" x14ac:dyDescent="0.3">
      <c r="A140" s="93" t="s">
        <v>62</v>
      </c>
      <c r="B140" s="103">
        <v>238.9</v>
      </c>
      <c r="C140" s="103">
        <v>6080</v>
      </c>
      <c r="D140" s="103">
        <v>6450</v>
      </c>
      <c r="E140" s="103">
        <v>2785.84</v>
      </c>
      <c r="F140" s="103">
        <f t="shared" si="2"/>
        <v>43.191317829457368</v>
      </c>
    </row>
    <row r="141" spans="1:6" ht="27" x14ac:dyDescent="0.3">
      <c r="A141" s="100" t="s">
        <v>38</v>
      </c>
      <c r="B141" s="114">
        <v>238.9</v>
      </c>
      <c r="C141" s="114">
        <v>6080</v>
      </c>
      <c r="D141" s="114">
        <v>6450</v>
      </c>
      <c r="E141" s="114">
        <v>2785.84</v>
      </c>
      <c r="F141" s="114">
        <f t="shared" si="2"/>
        <v>43.191317829457368</v>
      </c>
    </row>
    <row r="142" spans="1:6" x14ac:dyDescent="0.3">
      <c r="A142" s="101" t="s">
        <v>48</v>
      </c>
      <c r="B142" s="112">
        <v>238.9</v>
      </c>
      <c r="C142" s="112">
        <v>6000</v>
      </c>
      <c r="D142" s="112">
        <v>6300</v>
      </c>
      <c r="E142" s="112">
        <v>2780</v>
      </c>
      <c r="F142" s="112">
        <f t="shared" si="2"/>
        <v>44.126984126984127</v>
      </c>
    </row>
    <row r="143" spans="1:6" s="106" customFormat="1" ht="27" x14ac:dyDescent="0.3">
      <c r="A143" s="109" t="s">
        <v>118</v>
      </c>
      <c r="B143" s="111">
        <v>0</v>
      </c>
      <c r="C143" s="111">
        <v>1100</v>
      </c>
      <c r="D143" s="111">
        <v>1200</v>
      </c>
      <c r="E143" s="111">
        <v>0</v>
      </c>
      <c r="F143" s="111">
        <f t="shared" si="2"/>
        <v>0</v>
      </c>
    </row>
    <row r="144" spans="1:6" s="106" customFormat="1" ht="27" x14ac:dyDescent="0.3">
      <c r="A144" s="107" t="s">
        <v>119</v>
      </c>
      <c r="B144" s="103">
        <v>0</v>
      </c>
      <c r="C144" s="103">
        <v>1100</v>
      </c>
      <c r="D144" s="103">
        <v>1200</v>
      </c>
      <c r="E144" s="103"/>
      <c r="F144" s="103">
        <f t="shared" si="2"/>
        <v>0</v>
      </c>
    </row>
    <row r="145" spans="1:6" x14ac:dyDescent="0.3">
      <c r="A145" s="102" t="s">
        <v>125</v>
      </c>
      <c r="B145" s="111">
        <v>238.9</v>
      </c>
      <c r="C145" s="111">
        <v>3400</v>
      </c>
      <c r="D145" s="111">
        <v>3500</v>
      </c>
      <c r="E145" s="111">
        <v>2780</v>
      </c>
      <c r="F145" s="111">
        <f t="shared" si="2"/>
        <v>79.428571428571431</v>
      </c>
    </row>
    <row r="146" spans="1:6" ht="27" x14ac:dyDescent="0.3">
      <c r="A146" s="93" t="s">
        <v>126</v>
      </c>
      <c r="B146" s="103">
        <v>238.9</v>
      </c>
      <c r="C146" s="103">
        <v>3400</v>
      </c>
      <c r="D146" s="103">
        <v>3500</v>
      </c>
      <c r="E146" s="103">
        <v>2780</v>
      </c>
      <c r="F146" s="103">
        <f t="shared" si="2"/>
        <v>79.428571428571431</v>
      </c>
    </row>
    <row r="147" spans="1:6" s="106" customFormat="1" ht="27" x14ac:dyDescent="0.3">
      <c r="A147" s="109" t="s">
        <v>137</v>
      </c>
      <c r="B147" s="111">
        <v>0</v>
      </c>
      <c r="C147" s="111">
        <v>1500</v>
      </c>
      <c r="D147" s="111">
        <v>1600</v>
      </c>
      <c r="E147" s="111">
        <v>0</v>
      </c>
      <c r="F147" s="111">
        <f t="shared" si="2"/>
        <v>0</v>
      </c>
    </row>
    <row r="148" spans="1:6" s="106" customFormat="1" x14ac:dyDescent="0.3">
      <c r="A148" s="107" t="s">
        <v>139</v>
      </c>
      <c r="B148" s="103">
        <v>0</v>
      </c>
      <c r="C148" s="103">
        <v>1500</v>
      </c>
      <c r="D148" s="103">
        <v>1600</v>
      </c>
      <c r="E148" s="103"/>
      <c r="F148" s="103">
        <f t="shared" si="2"/>
        <v>0</v>
      </c>
    </row>
    <row r="149" spans="1:6" ht="40.200000000000003" x14ac:dyDescent="0.3">
      <c r="A149" s="101" t="s">
        <v>50</v>
      </c>
      <c r="B149" s="112"/>
      <c r="C149" s="112">
        <v>80</v>
      </c>
      <c r="D149" s="112">
        <v>150</v>
      </c>
      <c r="E149" s="112">
        <v>5.84</v>
      </c>
      <c r="F149" s="112">
        <f t="shared" si="2"/>
        <v>3.8933333333333335</v>
      </c>
    </row>
    <row r="150" spans="1:6" ht="27" x14ac:dyDescent="0.3">
      <c r="A150" s="102" t="s">
        <v>147</v>
      </c>
      <c r="B150" s="111"/>
      <c r="C150" s="111">
        <v>80</v>
      </c>
      <c r="D150" s="111">
        <v>80</v>
      </c>
      <c r="E150" s="111">
        <v>5.84</v>
      </c>
      <c r="F150" s="111">
        <f t="shared" si="2"/>
        <v>7.3</v>
      </c>
    </row>
    <row r="151" spans="1:6" ht="27" x14ac:dyDescent="0.3">
      <c r="A151" s="93" t="s">
        <v>149</v>
      </c>
      <c r="B151" s="103"/>
      <c r="C151" s="103">
        <v>80</v>
      </c>
      <c r="D151" s="103">
        <v>80</v>
      </c>
      <c r="E151" s="103">
        <v>5.84</v>
      </c>
      <c r="F151" s="103">
        <f t="shared" si="2"/>
        <v>7.3</v>
      </c>
    </row>
    <row r="152" spans="1:6" ht="27" x14ac:dyDescent="0.3">
      <c r="A152" s="99" t="s">
        <v>171</v>
      </c>
      <c r="B152" s="113">
        <v>5207.49</v>
      </c>
      <c r="C152" s="113">
        <v>25822</v>
      </c>
      <c r="D152" s="113">
        <v>26896.720000000001</v>
      </c>
      <c r="E152" s="113">
        <v>1190.42</v>
      </c>
      <c r="F152" s="113">
        <f t="shared" si="2"/>
        <v>4.4258928226192635</v>
      </c>
    </row>
    <row r="153" spans="1:6" ht="27" x14ac:dyDescent="0.3">
      <c r="A153" s="93" t="s">
        <v>62</v>
      </c>
      <c r="B153" s="103">
        <v>5207.49</v>
      </c>
      <c r="C153" s="103">
        <v>25822</v>
      </c>
      <c r="D153" s="103">
        <v>26896.720000000001</v>
      </c>
      <c r="E153" s="103">
        <v>1190.42</v>
      </c>
      <c r="F153" s="103">
        <f t="shared" si="2"/>
        <v>4.4258928226192635</v>
      </c>
    </row>
    <row r="154" spans="1:6" ht="27" x14ac:dyDescent="0.3">
      <c r="A154" s="100" t="s">
        <v>32</v>
      </c>
      <c r="B154" s="114">
        <v>5207.49</v>
      </c>
      <c r="C154" s="114">
        <v>25822</v>
      </c>
      <c r="D154" s="114">
        <v>26896.720000000001</v>
      </c>
      <c r="E154" s="114">
        <v>1190.42</v>
      </c>
      <c r="F154" s="114">
        <f t="shared" si="2"/>
        <v>4.4258928226192635</v>
      </c>
    </row>
    <row r="155" spans="1:6" x14ac:dyDescent="0.3">
      <c r="A155" s="101" t="s">
        <v>47</v>
      </c>
      <c r="B155" s="112"/>
      <c r="C155" s="112">
        <v>350</v>
      </c>
      <c r="D155" s="112">
        <v>585</v>
      </c>
      <c r="E155" s="112">
        <v>172.01</v>
      </c>
      <c r="F155" s="112">
        <f t="shared" si="2"/>
        <v>29.403418803418802</v>
      </c>
    </row>
    <row r="156" spans="1:6" x14ac:dyDescent="0.3">
      <c r="A156" s="102" t="s">
        <v>106</v>
      </c>
      <c r="B156" s="111"/>
      <c r="C156" s="111">
        <v>300</v>
      </c>
      <c r="D156" s="111">
        <v>500</v>
      </c>
      <c r="E156" s="111">
        <v>147.65</v>
      </c>
      <c r="F156" s="111">
        <f t="shared" si="2"/>
        <v>29.53</v>
      </c>
    </row>
    <row r="157" spans="1:6" x14ac:dyDescent="0.3">
      <c r="A157" s="93" t="s">
        <v>107</v>
      </c>
      <c r="B157" s="103"/>
      <c r="C157" s="103">
        <v>300</v>
      </c>
      <c r="D157" s="103">
        <v>500</v>
      </c>
      <c r="E157" s="103">
        <v>147.65</v>
      </c>
      <c r="F157" s="103">
        <f t="shared" si="2"/>
        <v>29.53</v>
      </c>
    </row>
    <row r="158" spans="1:6" x14ac:dyDescent="0.3">
      <c r="A158" s="102" t="s">
        <v>110</v>
      </c>
      <c r="B158" s="111"/>
      <c r="C158" s="111">
        <v>50</v>
      </c>
      <c r="D158" s="111">
        <v>85</v>
      </c>
      <c r="E158" s="111">
        <v>24.36</v>
      </c>
      <c r="F158" s="111">
        <f t="shared" si="2"/>
        <v>28.658823529411766</v>
      </c>
    </row>
    <row r="159" spans="1:6" ht="27" x14ac:dyDescent="0.3">
      <c r="A159" s="93" t="s">
        <v>111</v>
      </c>
      <c r="B159" s="103"/>
      <c r="C159" s="103">
        <v>50</v>
      </c>
      <c r="D159" s="103">
        <v>85</v>
      </c>
      <c r="E159" s="103">
        <v>24.36</v>
      </c>
      <c r="F159" s="103">
        <f t="shared" si="2"/>
        <v>28.658823529411766</v>
      </c>
    </row>
    <row r="160" spans="1:6" x14ac:dyDescent="0.3">
      <c r="A160" s="101" t="s">
        <v>48</v>
      </c>
      <c r="B160" s="112">
        <v>2773.09</v>
      </c>
      <c r="C160" s="112">
        <v>5900</v>
      </c>
      <c r="D160" s="112">
        <v>5000</v>
      </c>
      <c r="E160" s="112">
        <v>92.5</v>
      </c>
      <c r="F160" s="112">
        <f t="shared" si="2"/>
        <v>1.8499999999999999</v>
      </c>
    </row>
    <row r="161" spans="1:6" ht="27" x14ac:dyDescent="0.3">
      <c r="A161" s="102" t="s">
        <v>113</v>
      </c>
      <c r="B161" s="111"/>
      <c r="C161" s="111">
        <v>500</v>
      </c>
      <c r="D161" s="111">
        <v>2000</v>
      </c>
      <c r="E161" s="111">
        <v>92.5</v>
      </c>
      <c r="F161" s="111">
        <f t="shared" si="2"/>
        <v>4.625</v>
      </c>
    </row>
    <row r="162" spans="1:6" x14ac:dyDescent="0.3">
      <c r="A162" s="93" t="s">
        <v>114</v>
      </c>
      <c r="B162" s="103"/>
      <c r="C162" s="103">
        <v>500</v>
      </c>
      <c r="D162" s="103">
        <v>2000</v>
      </c>
      <c r="E162" s="103">
        <v>92.5</v>
      </c>
      <c r="F162" s="103">
        <f t="shared" si="2"/>
        <v>4.625</v>
      </c>
    </row>
    <row r="163" spans="1:6" ht="27" x14ac:dyDescent="0.3">
      <c r="A163" s="102" t="s">
        <v>118</v>
      </c>
      <c r="B163" s="111">
        <v>394.03</v>
      </c>
      <c r="C163" s="111">
        <v>1400</v>
      </c>
      <c r="D163" s="111">
        <v>1000</v>
      </c>
      <c r="E163" s="111"/>
      <c r="F163" s="111">
        <f t="shared" si="2"/>
        <v>0</v>
      </c>
    </row>
    <row r="164" spans="1:6" ht="27" x14ac:dyDescent="0.3">
      <c r="A164" s="93" t="s">
        <v>119</v>
      </c>
      <c r="B164" s="103">
        <v>394.03</v>
      </c>
      <c r="C164" s="103">
        <v>1400</v>
      </c>
      <c r="D164" s="103">
        <v>1000</v>
      </c>
      <c r="E164" s="103"/>
      <c r="F164" s="103">
        <f t="shared" si="2"/>
        <v>0</v>
      </c>
    </row>
    <row r="165" spans="1:6" x14ac:dyDescent="0.3">
      <c r="A165" s="102" t="s">
        <v>125</v>
      </c>
      <c r="B165" s="111">
        <v>2379.06</v>
      </c>
      <c r="C165" s="111">
        <v>4000</v>
      </c>
      <c r="D165" s="111">
        <v>2000</v>
      </c>
      <c r="E165" s="111"/>
      <c r="F165" s="111">
        <f t="shared" si="2"/>
        <v>0</v>
      </c>
    </row>
    <row r="166" spans="1:6" ht="27" x14ac:dyDescent="0.3">
      <c r="A166" s="93" t="s">
        <v>126</v>
      </c>
      <c r="B166" s="103">
        <v>248.86</v>
      </c>
      <c r="C166" s="103">
        <v>1000</v>
      </c>
      <c r="D166" s="103">
        <v>1000</v>
      </c>
      <c r="E166" s="103"/>
      <c r="F166" s="103">
        <f t="shared" si="2"/>
        <v>0</v>
      </c>
    </row>
    <row r="167" spans="1:6" x14ac:dyDescent="0.3">
      <c r="A167" s="93" t="s">
        <v>129</v>
      </c>
      <c r="B167" s="103">
        <v>364.99</v>
      </c>
      <c r="C167" s="103">
        <v>1000</v>
      </c>
      <c r="D167" s="103">
        <v>1000</v>
      </c>
      <c r="E167" s="103"/>
      <c r="F167" s="103">
        <f t="shared" si="2"/>
        <v>0</v>
      </c>
    </row>
    <row r="168" spans="1:6" ht="27" x14ac:dyDescent="0.3">
      <c r="A168" s="93" t="s">
        <v>131</v>
      </c>
      <c r="B168" s="103">
        <v>404.8</v>
      </c>
      <c r="C168" s="103">
        <v>1000</v>
      </c>
      <c r="D168" s="103">
        <v>1000</v>
      </c>
      <c r="E168" s="103"/>
      <c r="F168" s="103">
        <f t="shared" si="2"/>
        <v>0</v>
      </c>
    </row>
    <row r="169" spans="1:6" x14ac:dyDescent="0.3">
      <c r="A169" s="93" t="s">
        <v>132</v>
      </c>
      <c r="B169" s="103">
        <v>1194.51</v>
      </c>
      <c r="C169" s="103">
        <v>500</v>
      </c>
      <c r="D169" s="103">
        <v>500</v>
      </c>
      <c r="E169" s="103"/>
      <c r="F169" s="103">
        <f t="shared" si="2"/>
        <v>0</v>
      </c>
    </row>
    <row r="170" spans="1:6" x14ac:dyDescent="0.3">
      <c r="A170" s="93" t="s">
        <v>134</v>
      </c>
      <c r="B170" s="103">
        <v>165.9</v>
      </c>
      <c r="C170" s="103">
        <v>500</v>
      </c>
      <c r="D170" s="103">
        <v>500</v>
      </c>
      <c r="E170" s="103"/>
      <c r="F170" s="103">
        <f t="shared" si="2"/>
        <v>0</v>
      </c>
    </row>
    <row r="171" spans="1:6" ht="40.200000000000003" x14ac:dyDescent="0.3">
      <c r="A171" s="101" t="s">
        <v>50</v>
      </c>
      <c r="B171" s="112"/>
      <c r="C171" s="112">
        <v>600</v>
      </c>
      <c r="D171" s="112">
        <v>1000</v>
      </c>
      <c r="E171" s="112">
        <v>114.19</v>
      </c>
      <c r="F171" s="112">
        <f t="shared" si="2"/>
        <v>11.419</v>
      </c>
    </row>
    <row r="172" spans="1:6" ht="27" x14ac:dyDescent="0.3">
      <c r="A172" s="102" t="s">
        <v>147</v>
      </c>
      <c r="B172" s="111"/>
      <c r="C172" s="111">
        <v>600</v>
      </c>
      <c r="D172" s="111">
        <v>1000</v>
      </c>
      <c r="E172" s="111">
        <v>114.19</v>
      </c>
      <c r="F172" s="111">
        <f t="shared" si="2"/>
        <v>11.419</v>
      </c>
    </row>
    <row r="173" spans="1:6" ht="27" x14ac:dyDescent="0.3">
      <c r="A173" s="93" t="s">
        <v>149</v>
      </c>
      <c r="B173" s="103"/>
      <c r="C173" s="103">
        <v>600</v>
      </c>
      <c r="D173" s="103">
        <v>1000</v>
      </c>
      <c r="E173" s="103">
        <v>114.19</v>
      </c>
      <c r="F173" s="103">
        <f t="shared" si="2"/>
        <v>11.419</v>
      </c>
    </row>
    <row r="174" spans="1:6" x14ac:dyDescent="0.3">
      <c r="A174" s="101" t="s">
        <v>51</v>
      </c>
      <c r="B174" s="112"/>
      <c r="C174" s="112">
        <v>0</v>
      </c>
      <c r="D174" s="112">
        <v>811.72</v>
      </c>
      <c r="E174" s="112">
        <v>811.72</v>
      </c>
      <c r="F174" s="112">
        <f t="shared" si="2"/>
        <v>100</v>
      </c>
    </row>
    <row r="175" spans="1:6" x14ac:dyDescent="0.3">
      <c r="A175" s="102" t="s">
        <v>150</v>
      </c>
      <c r="B175" s="111"/>
      <c r="C175" s="111">
        <v>0</v>
      </c>
      <c r="D175" s="111">
        <v>811.72</v>
      </c>
      <c r="E175" s="111">
        <v>811.72</v>
      </c>
      <c r="F175" s="111">
        <f t="shared" si="2"/>
        <v>100</v>
      </c>
    </row>
    <row r="176" spans="1:6" x14ac:dyDescent="0.3">
      <c r="A176" s="93" t="s">
        <v>151</v>
      </c>
      <c r="B176" s="103"/>
      <c r="C176" s="103">
        <v>0</v>
      </c>
      <c r="D176" s="103">
        <v>811.72</v>
      </c>
      <c r="E176" s="103">
        <v>811.72</v>
      </c>
      <c r="F176" s="103">
        <f t="shared" si="2"/>
        <v>100</v>
      </c>
    </row>
    <row r="177" spans="1:6" ht="27" x14ac:dyDescent="0.3">
      <c r="A177" s="101" t="s">
        <v>52</v>
      </c>
      <c r="B177" s="112">
        <v>2434.4</v>
      </c>
      <c r="C177" s="112">
        <v>18972</v>
      </c>
      <c r="D177" s="112">
        <v>19500</v>
      </c>
      <c r="E177" s="112"/>
      <c r="F177" s="112">
        <f t="shared" si="2"/>
        <v>0</v>
      </c>
    </row>
    <row r="178" spans="1:6" x14ac:dyDescent="0.3">
      <c r="A178" s="102" t="s">
        <v>154</v>
      </c>
      <c r="B178" s="111">
        <v>2434.4</v>
      </c>
      <c r="C178" s="111">
        <v>16972</v>
      </c>
      <c r="D178" s="111">
        <v>17000</v>
      </c>
      <c r="E178" s="111"/>
      <c r="F178" s="111">
        <f t="shared" si="2"/>
        <v>0</v>
      </c>
    </row>
    <row r="179" spans="1:6" x14ac:dyDescent="0.3">
      <c r="A179" s="93" t="s">
        <v>155</v>
      </c>
      <c r="B179" s="103">
        <v>1533.29</v>
      </c>
      <c r="C179" s="103">
        <v>15000</v>
      </c>
      <c r="D179" s="103">
        <v>15000</v>
      </c>
      <c r="E179" s="103"/>
      <c r="F179" s="103">
        <f t="shared" si="2"/>
        <v>0</v>
      </c>
    </row>
    <row r="180" spans="1:6" ht="27" x14ac:dyDescent="0.3">
      <c r="A180" s="93" t="s">
        <v>158</v>
      </c>
      <c r="B180" s="103">
        <v>901.11</v>
      </c>
      <c r="C180" s="103">
        <v>1972</v>
      </c>
      <c r="D180" s="103">
        <v>2000</v>
      </c>
      <c r="E180" s="103"/>
      <c r="F180" s="103">
        <f t="shared" si="2"/>
        <v>0</v>
      </c>
    </row>
    <row r="181" spans="1:6" s="106" customFormat="1" ht="27" x14ac:dyDescent="0.3">
      <c r="A181" s="109" t="s">
        <v>208</v>
      </c>
      <c r="B181" s="111"/>
      <c r="C181" s="111">
        <v>2000</v>
      </c>
      <c r="D181" s="111">
        <v>2500</v>
      </c>
      <c r="E181" s="111"/>
      <c r="F181" s="111">
        <f t="shared" si="2"/>
        <v>0</v>
      </c>
    </row>
    <row r="182" spans="1:6" s="106" customFormat="1" x14ac:dyDescent="0.3">
      <c r="A182" s="107" t="s">
        <v>209</v>
      </c>
      <c r="B182" s="103"/>
      <c r="C182" s="103">
        <v>2000</v>
      </c>
      <c r="D182" s="103">
        <v>2500</v>
      </c>
      <c r="E182" s="103"/>
      <c r="F182" s="103">
        <f t="shared" si="2"/>
        <v>0</v>
      </c>
    </row>
    <row r="183" spans="1:6" ht="27" x14ac:dyDescent="0.3">
      <c r="A183" s="99" t="s">
        <v>172</v>
      </c>
      <c r="B183" s="113">
        <v>4426.25</v>
      </c>
      <c r="C183" s="113">
        <v>49500</v>
      </c>
      <c r="D183" s="113">
        <v>67182.62</v>
      </c>
      <c r="E183" s="113">
        <v>41958.07</v>
      </c>
      <c r="F183" s="113">
        <f t="shared" si="2"/>
        <v>62.453756641226555</v>
      </c>
    </row>
    <row r="184" spans="1:6" ht="27" x14ac:dyDescent="0.3">
      <c r="A184" s="93" t="s">
        <v>62</v>
      </c>
      <c r="B184" s="103">
        <v>4426.25</v>
      </c>
      <c r="C184" s="103">
        <v>49500</v>
      </c>
      <c r="D184" s="103">
        <v>67182.62</v>
      </c>
      <c r="E184" s="103">
        <v>41958.07</v>
      </c>
      <c r="F184" s="103">
        <f t="shared" si="2"/>
        <v>62.453756641226555</v>
      </c>
    </row>
    <row r="185" spans="1:6" ht="27" x14ac:dyDescent="0.3">
      <c r="A185" s="100" t="s">
        <v>34</v>
      </c>
      <c r="B185" s="114">
        <v>4426.25</v>
      </c>
      <c r="C185" s="114">
        <v>49500</v>
      </c>
      <c r="D185" s="114">
        <v>67182.62</v>
      </c>
      <c r="E185" s="114">
        <v>41958.07</v>
      </c>
      <c r="F185" s="114">
        <f t="shared" si="2"/>
        <v>62.453756641226555</v>
      </c>
    </row>
    <row r="186" spans="1:6" x14ac:dyDescent="0.3">
      <c r="A186" s="101" t="s">
        <v>48</v>
      </c>
      <c r="B186" s="112">
        <v>4426.25</v>
      </c>
      <c r="C186" s="112">
        <v>49500</v>
      </c>
      <c r="D186" s="112">
        <v>67182.62</v>
      </c>
      <c r="E186" s="112">
        <v>41958.07</v>
      </c>
      <c r="F186" s="112">
        <f t="shared" si="2"/>
        <v>62.453756641226555</v>
      </c>
    </row>
    <row r="187" spans="1:6" ht="27" x14ac:dyDescent="0.3">
      <c r="A187" s="102" t="s">
        <v>113</v>
      </c>
      <c r="B187" s="111">
        <v>1954.67</v>
      </c>
      <c r="C187" s="111">
        <v>10000</v>
      </c>
      <c r="D187" s="111">
        <v>14000</v>
      </c>
      <c r="E187" s="111">
        <v>7916.79</v>
      </c>
      <c r="F187" s="111">
        <f t="shared" si="2"/>
        <v>56.548500000000004</v>
      </c>
    </row>
    <row r="188" spans="1:6" x14ac:dyDescent="0.3">
      <c r="A188" s="93" t="s">
        <v>114</v>
      </c>
      <c r="B188" s="103">
        <v>1954.67</v>
      </c>
      <c r="C188" s="103">
        <v>8000</v>
      </c>
      <c r="D188" s="103">
        <v>10000</v>
      </c>
      <c r="E188" s="103"/>
      <c r="F188" s="103">
        <f t="shared" si="2"/>
        <v>0</v>
      </c>
    </row>
    <row r="189" spans="1:6" ht="27" x14ac:dyDescent="0.3">
      <c r="A189" s="93" t="s">
        <v>116</v>
      </c>
      <c r="B189" s="103"/>
      <c r="C189" s="103">
        <v>2000</v>
      </c>
      <c r="D189" s="103">
        <v>4000</v>
      </c>
      <c r="E189" s="103">
        <v>7916.79</v>
      </c>
      <c r="F189" s="103">
        <f t="shared" si="2"/>
        <v>197.91974999999999</v>
      </c>
    </row>
    <row r="190" spans="1:6" x14ac:dyDescent="0.3">
      <c r="A190" s="102" t="s">
        <v>125</v>
      </c>
      <c r="B190" s="111">
        <v>2471.58</v>
      </c>
      <c r="C190" s="111">
        <v>11100</v>
      </c>
      <c r="D190" s="111">
        <v>3000</v>
      </c>
      <c r="E190" s="111"/>
      <c r="F190" s="111">
        <f t="shared" si="2"/>
        <v>0</v>
      </c>
    </row>
    <row r="191" spans="1:6" ht="27" x14ac:dyDescent="0.3">
      <c r="A191" s="93" t="s">
        <v>126</v>
      </c>
      <c r="B191" s="103"/>
      <c r="C191" s="103">
        <f>SUM(C190-C192)</f>
        <v>8100</v>
      </c>
      <c r="D191" s="103">
        <v>0</v>
      </c>
      <c r="E191" s="103"/>
      <c r="F191" s="103"/>
    </row>
    <row r="192" spans="1:6" x14ac:dyDescent="0.3">
      <c r="A192" s="93" t="s">
        <v>132</v>
      </c>
      <c r="B192" s="103">
        <v>2471.58</v>
      </c>
      <c r="C192" s="103">
        <v>3000</v>
      </c>
      <c r="D192" s="103">
        <v>3000</v>
      </c>
      <c r="E192" s="103"/>
      <c r="F192" s="103">
        <f t="shared" si="2"/>
        <v>0</v>
      </c>
    </row>
    <row r="193" spans="1:6" x14ac:dyDescent="0.3">
      <c r="A193" s="93" t="s">
        <v>134</v>
      </c>
      <c r="B193" s="103"/>
      <c r="C193" s="103">
        <v>0</v>
      </c>
      <c r="D193" s="103">
        <v>0</v>
      </c>
      <c r="E193" s="103"/>
      <c r="F193" s="103"/>
    </row>
    <row r="194" spans="1:6" ht="27" x14ac:dyDescent="0.3">
      <c r="A194" s="102" t="s">
        <v>135</v>
      </c>
      <c r="B194" s="111"/>
      <c r="C194" s="111">
        <v>28000</v>
      </c>
      <c r="D194" s="111">
        <v>48582.62</v>
      </c>
      <c r="E194" s="111">
        <v>33987.42</v>
      </c>
      <c r="F194" s="111">
        <f t="shared" si="2"/>
        <v>69.957980858175191</v>
      </c>
    </row>
    <row r="195" spans="1:6" ht="27" x14ac:dyDescent="0.3">
      <c r="A195" s="93" t="s">
        <v>136</v>
      </c>
      <c r="B195" s="103"/>
      <c r="C195" s="103">
        <v>28000</v>
      </c>
      <c r="D195" s="103">
        <v>48582.62</v>
      </c>
      <c r="E195" s="103">
        <v>33987.42</v>
      </c>
      <c r="F195" s="103">
        <f t="shared" si="2"/>
        <v>69.957980858175191</v>
      </c>
    </row>
    <row r="196" spans="1:6" ht="27" x14ac:dyDescent="0.3">
      <c r="A196" s="102" t="s">
        <v>137</v>
      </c>
      <c r="B196" s="111"/>
      <c r="C196" s="111">
        <v>400</v>
      </c>
      <c r="D196" s="111">
        <v>1600</v>
      </c>
      <c r="E196" s="111">
        <v>53.86</v>
      </c>
      <c r="F196" s="111">
        <f t="shared" si="2"/>
        <v>3.36625</v>
      </c>
    </row>
    <row r="197" spans="1:6" x14ac:dyDescent="0.3">
      <c r="A197" s="93" t="s">
        <v>138</v>
      </c>
      <c r="B197" s="103"/>
      <c r="C197" s="103">
        <v>400</v>
      </c>
      <c r="D197" s="103">
        <v>1600</v>
      </c>
      <c r="E197" s="103">
        <v>53.86</v>
      </c>
      <c r="F197" s="103">
        <f t="shared" si="2"/>
        <v>3.36625</v>
      </c>
    </row>
    <row r="198" spans="1:6" ht="27" x14ac:dyDescent="0.3">
      <c r="A198" s="99" t="s">
        <v>173</v>
      </c>
      <c r="B198" s="113"/>
      <c r="C198" s="113">
        <v>3</v>
      </c>
      <c r="D198" s="113">
        <v>51.15</v>
      </c>
      <c r="E198" s="113"/>
      <c r="F198" s="113">
        <f t="shared" si="2"/>
        <v>0</v>
      </c>
    </row>
    <row r="199" spans="1:6" ht="27" x14ac:dyDescent="0.3">
      <c r="A199" s="93" t="s">
        <v>62</v>
      </c>
      <c r="B199" s="103"/>
      <c r="C199" s="103">
        <v>3</v>
      </c>
      <c r="D199" s="103">
        <v>51.15</v>
      </c>
      <c r="E199" s="103"/>
      <c r="F199" s="103">
        <f t="shared" ref="F199:F237" si="3">SUM(E199/D199*100)</f>
        <v>0</v>
      </c>
    </row>
    <row r="200" spans="1:6" ht="27" x14ac:dyDescent="0.3">
      <c r="A200" s="100" t="s">
        <v>36</v>
      </c>
      <c r="B200" s="114"/>
      <c r="C200" s="114">
        <v>3</v>
      </c>
      <c r="D200" s="114">
        <v>51.15</v>
      </c>
      <c r="E200" s="114"/>
      <c r="F200" s="114">
        <f t="shared" si="3"/>
        <v>0</v>
      </c>
    </row>
    <row r="201" spans="1:6" x14ac:dyDescent="0.3">
      <c r="A201" s="101" t="s">
        <v>49</v>
      </c>
      <c r="B201" s="112"/>
      <c r="C201" s="112">
        <v>3</v>
      </c>
      <c r="D201" s="112">
        <v>51.15</v>
      </c>
      <c r="E201" s="112"/>
      <c r="F201" s="112">
        <f t="shared" si="3"/>
        <v>0</v>
      </c>
    </row>
    <row r="202" spans="1:6" ht="27" x14ac:dyDescent="0.3">
      <c r="A202" s="99" t="s">
        <v>174</v>
      </c>
      <c r="B202" s="113">
        <v>535.91999999999996</v>
      </c>
      <c r="C202" s="113">
        <v>3100</v>
      </c>
      <c r="D202" s="113">
        <v>3100</v>
      </c>
      <c r="E202" s="113"/>
      <c r="F202" s="113">
        <f t="shared" si="3"/>
        <v>0</v>
      </c>
    </row>
    <row r="203" spans="1:6" ht="27" x14ac:dyDescent="0.3">
      <c r="A203" s="93" t="s">
        <v>62</v>
      </c>
      <c r="B203" s="103">
        <v>535.91999999999996</v>
      </c>
      <c r="C203" s="103">
        <v>3100</v>
      </c>
      <c r="D203" s="103">
        <v>3100</v>
      </c>
      <c r="E203" s="103"/>
      <c r="F203" s="103">
        <f t="shared" si="3"/>
        <v>0</v>
      </c>
    </row>
    <row r="204" spans="1:6" x14ac:dyDescent="0.3">
      <c r="A204" s="100" t="s">
        <v>43</v>
      </c>
      <c r="B204" s="114">
        <v>535.91999999999996</v>
      </c>
      <c r="C204" s="114">
        <v>3100</v>
      </c>
      <c r="D204" s="114">
        <v>3100</v>
      </c>
      <c r="E204" s="114"/>
      <c r="F204" s="114">
        <f t="shared" si="3"/>
        <v>0</v>
      </c>
    </row>
    <row r="205" spans="1:6" x14ac:dyDescent="0.3">
      <c r="A205" s="101" t="s">
        <v>48</v>
      </c>
      <c r="B205" s="112"/>
      <c r="C205" s="112">
        <v>1100</v>
      </c>
      <c r="D205" s="112">
        <v>1100</v>
      </c>
      <c r="E205" s="112"/>
      <c r="F205" s="112">
        <f t="shared" si="3"/>
        <v>0</v>
      </c>
    </row>
    <row r="206" spans="1:6" ht="40.200000000000003" x14ac:dyDescent="0.3">
      <c r="A206" s="101" t="s">
        <v>50</v>
      </c>
      <c r="B206" s="112">
        <v>535.91999999999996</v>
      </c>
      <c r="C206" s="112">
        <v>2000</v>
      </c>
      <c r="D206" s="112">
        <v>2000</v>
      </c>
      <c r="E206" s="112"/>
      <c r="F206" s="112">
        <f t="shared" si="3"/>
        <v>0</v>
      </c>
    </row>
    <row r="207" spans="1:6" ht="27" x14ac:dyDescent="0.3">
      <c r="A207" s="102" t="s">
        <v>147</v>
      </c>
      <c r="B207" s="111">
        <v>535.91999999999996</v>
      </c>
      <c r="C207" s="111">
        <v>2000</v>
      </c>
      <c r="D207" s="111">
        <v>2000</v>
      </c>
      <c r="E207" s="111"/>
      <c r="F207" s="111">
        <f t="shared" si="3"/>
        <v>0</v>
      </c>
    </row>
    <row r="208" spans="1:6" ht="27" x14ac:dyDescent="0.3">
      <c r="A208" s="93" t="s">
        <v>148</v>
      </c>
      <c r="B208" s="103">
        <v>117.84</v>
      </c>
      <c r="C208" s="103">
        <v>0</v>
      </c>
      <c r="D208" s="103">
        <v>0</v>
      </c>
      <c r="E208" s="103"/>
      <c r="F208" s="103"/>
    </row>
    <row r="209" spans="1:6" ht="27" x14ac:dyDescent="0.3">
      <c r="A209" s="93" t="s">
        <v>149</v>
      </c>
      <c r="B209" s="103">
        <v>418.08</v>
      </c>
      <c r="C209" s="103">
        <v>2000</v>
      </c>
      <c r="D209" s="103">
        <v>2000</v>
      </c>
      <c r="E209" s="103"/>
      <c r="F209" s="103">
        <f t="shared" si="3"/>
        <v>0</v>
      </c>
    </row>
    <row r="210" spans="1:6" ht="40.200000000000003" x14ac:dyDescent="0.3">
      <c r="A210" s="98" t="s">
        <v>175</v>
      </c>
      <c r="B210" s="115"/>
      <c r="C210" s="115">
        <v>0</v>
      </c>
      <c r="D210" s="115">
        <v>12000</v>
      </c>
      <c r="E210" s="115">
        <v>2870.46</v>
      </c>
      <c r="F210" s="115">
        <f t="shared" si="3"/>
        <v>23.920500000000001</v>
      </c>
    </row>
    <row r="211" spans="1:6" x14ac:dyDescent="0.3">
      <c r="A211" s="99" t="s">
        <v>176</v>
      </c>
      <c r="B211" s="113"/>
      <c r="C211" s="113">
        <v>0</v>
      </c>
      <c r="D211" s="113">
        <v>12000</v>
      </c>
      <c r="E211" s="113">
        <v>2870.46</v>
      </c>
      <c r="F211" s="113">
        <f t="shared" si="3"/>
        <v>23.920500000000001</v>
      </c>
    </row>
    <row r="212" spans="1:6" ht="27" x14ac:dyDescent="0.3">
      <c r="A212" s="93" t="s">
        <v>62</v>
      </c>
      <c r="B212" s="103"/>
      <c r="C212" s="103">
        <v>0</v>
      </c>
      <c r="D212" s="103">
        <v>12000</v>
      </c>
      <c r="E212" s="103">
        <v>2870.46</v>
      </c>
      <c r="F212" s="103">
        <f t="shared" si="3"/>
        <v>23.920500000000001</v>
      </c>
    </row>
    <row r="213" spans="1:6" x14ac:dyDescent="0.3">
      <c r="A213" s="100" t="s">
        <v>43</v>
      </c>
      <c r="B213" s="114"/>
      <c r="C213" s="114">
        <v>0</v>
      </c>
      <c r="D213" s="114">
        <v>12000</v>
      </c>
      <c r="E213" s="114">
        <v>2870.46</v>
      </c>
      <c r="F213" s="114">
        <f t="shared" si="3"/>
        <v>23.920500000000001</v>
      </c>
    </row>
    <row r="214" spans="1:6" x14ac:dyDescent="0.3">
      <c r="A214" s="101" t="s">
        <v>48</v>
      </c>
      <c r="B214" s="112"/>
      <c r="C214" s="112">
        <v>0</v>
      </c>
      <c r="D214" s="112">
        <v>12000</v>
      </c>
      <c r="E214" s="112">
        <v>2870.46</v>
      </c>
      <c r="F214" s="112">
        <f t="shared" si="3"/>
        <v>23.920500000000001</v>
      </c>
    </row>
    <row r="215" spans="1:6" s="106" customFormat="1" x14ac:dyDescent="0.3">
      <c r="A215" s="109" t="s">
        <v>210</v>
      </c>
      <c r="B215" s="111"/>
      <c r="C215" s="111">
        <v>0</v>
      </c>
      <c r="D215" s="111">
        <v>7000</v>
      </c>
      <c r="E215" s="111">
        <v>0</v>
      </c>
      <c r="F215" s="111">
        <f t="shared" si="3"/>
        <v>0</v>
      </c>
    </row>
    <row r="216" spans="1:6" s="106" customFormat="1" ht="27" x14ac:dyDescent="0.3">
      <c r="A216" s="118" t="s">
        <v>119</v>
      </c>
      <c r="B216" s="124"/>
      <c r="C216" s="124">
        <v>0</v>
      </c>
      <c r="D216" s="124">
        <v>7000</v>
      </c>
      <c r="E216" s="124">
        <v>0</v>
      </c>
      <c r="F216" s="124">
        <f t="shared" si="3"/>
        <v>0</v>
      </c>
    </row>
    <row r="217" spans="1:6" x14ac:dyDescent="0.3">
      <c r="A217" s="102" t="s">
        <v>125</v>
      </c>
      <c r="B217" s="111"/>
      <c r="C217" s="111">
        <v>0</v>
      </c>
      <c r="D217" s="111">
        <v>5000</v>
      </c>
      <c r="E217" s="111">
        <v>2870.46</v>
      </c>
      <c r="F217" s="111">
        <f t="shared" si="3"/>
        <v>57.409200000000006</v>
      </c>
    </row>
    <row r="218" spans="1:6" x14ac:dyDescent="0.3">
      <c r="A218" s="93" t="s">
        <v>132</v>
      </c>
      <c r="B218" s="103"/>
      <c r="C218" s="103">
        <v>0</v>
      </c>
      <c r="D218" s="103">
        <v>5000</v>
      </c>
      <c r="E218" s="103">
        <v>2870.46</v>
      </c>
      <c r="F218" s="103">
        <f t="shared" si="3"/>
        <v>57.409200000000006</v>
      </c>
    </row>
    <row r="219" spans="1:6" x14ac:dyDescent="0.3">
      <c r="A219" s="93" t="s">
        <v>177</v>
      </c>
      <c r="B219" s="103">
        <v>530031.97</v>
      </c>
      <c r="C219" s="103">
        <v>1080000</v>
      </c>
      <c r="D219" s="103">
        <v>1215000</v>
      </c>
      <c r="E219" s="103">
        <v>590566.19999999995</v>
      </c>
      <c r="F219" s="103">
        <f t="shared" si="3"/>
        <v>48.606271604938264</v>
      </c>
    </row>
    <row r="220" spans="1:6" x14ac:dyDescent="0.3">
      <c r="A220" s="99" t="s">
        <v>178</v>
      </c>
      <c r="B220" s="113">
        <v>530031.97</v>
      </c>
      <c r="C220" s="113">
        <v>1080000</v>
      </c>
      <c r="D220" s="113">
        <v>1215000</v>
      </c>
      <c r="E220" s="113">
        <v>590566.19999999995</v>
      </c>
      <c r="F220" s="113">
        <f t="shared" si="3"/>
        <v>48.606271604938264</v>
      </c>
    </row>
    <row r="221" spans="1:6" ht="27" x14ac:dyDescent="0.3">
      <c r="A221" s="93" t="s">
        <v>61</v>
      </c>
      <c r="B221" s="103">
        <v>530031.97</v>
      </c>
      <c r="C221" s="103">
        <v>1080000</v>
      </c>
      <c r="D221" s="103">
        <v>1215000</v>
      </c>
      <c r="E221" s="103">
        <v>590566.19999999995</v>
      </c>
      <c r="F221" s="103">
        <f t="shared" si="3"/>
        <v>48.606271604938264</v>
      </c>
    </row>
    <row r="222" spans="1:6" ht="27" x14ac:dyDescent="0.3">
      <c r="A222" s="100" t="s">
        <v>33</v>
      </c>
      <c r="B222" s="114">
        <v>530031.97</v>
      </c>
      <c r="C222" s="114">
        <v>1080000</v>
      </c>
      <c r="D222" s="114">
        <v>1215000</v>
      </c>
      <c r="E222" s="114">
        <v>590566.19999999995</v>
      </c>
      <c r="F222" s="114">
        <f t="shared" si="3"/>
        <v>48.606271604938264</v>
      </c>
    </row>
    <row r="223" spans="1:6" x14ac:dyDescent="0.3">
      <c r="A223" s="101" t="s">
        <v>47</v>
      </c>
      <c r="B223" s="112">
        <v>526180.14</v>
      </c>
      <c r="C223" s="112">
        <v>1066000</v>
      </c>
      <c r="D223" s="112">
        <v>1201000</v>
      </c>
      <c r="E223" s="112">
        <v>587597.80000000005</v>
      </c>
      <c r="F223" s="112">
        <f t="shared" si="3"/>
        <v>48.925711906744382</v>
      </c>
    </row>
    <row r="224" spans="1:6" x14ac:dyDescent="0.3">
      <c r="A224" s="102" t="s">
        <v>106</v>
      </c>
      <c r="B224" s="111">
        <v>441499.64</v>
      </c>
      <c r="C224" s="111">
        <v>880000</v>
      </c>
      <c r="D224" s="111">
        <v>1000000</v>
      </c>
      <c r="E224" s="111">
        <v>487429.4</v>
      </c>
      <c r="F224" s="111">
        <f t="shared" si="3"/>
        <v>48.742940000000004</v>
      </c>
    </row>
    <row r="225" spans="1:6" x14ac:dyDescent="0.3">
      <c r="A225" s="93" t="s">
        <v>107</v>
      </c>
      <c r="B225" s="103">
        <v>441499.64</v>
      </c>
      <c r="C225" s="103">
        <v>880000</v>
      </c>
      <c r="D225" s="103">
        <v>1000000</v>
      </c>
      <c r="E225" s="103">
        <v>487429.4</v>
      </c>
      <c r="F225" s="103">
        <f t="shared" si="3"/>
        <v>48.742940000000004</v>
      </c>
    </row>
    <row r="226" spans="1:6" x14ac:dyDescent="0.3">
      <c r="A226" s="102" t="s">
        <v>108</v>
      </c>
      <c r="B226" s="111">
        <v>11804.36</v>
      </c>
      <c r="C226" s="111">
        <v>36000</v>
      </c>
      <c r="D226" s="111">
        <v>36000</v>
      </c>
      <c r="E226" s="111">
        <v>19725.990000000002</v>
      </c>
      <c r="F226" s="111">
        <f t="shared" si="3"/>
        <v>54.79441666666667</v>
      </c>
    </row>
    <row r="227" spans="1:6" x14ac:dyDescent="0.3">
      <c r="A227" s="93" t="s">
        <v>109</v>
      </c>
      <c r="B227" s="103">
        <v>11804.36</v>
      </c>
      <c r="C227" s="103">
        <v>36000</v>
      </c>
      <c r="D227" s="103">
        <v>36000</v>
      </c>
      <c r="E227" s="103">
        <v>19725.990000000002</v>
      </c>
      <c r="F227" s="103">
        <f t="shared" si="3"/>
        <v>54.79441666666667</v>
      </c>
    </row>
    <row r="228" spans="1:6" x14ac:dyDescent="0.3">
      <c r="A228" s="102" t="s">
        <v>110</v>
      </c>
      <c r="B228" s="111">
        <v>72876.14</v>
      </c>
      <c r="C228" s="111">
        <v>150000</v>
      </c>
      <c r="D228" s="111">
        <v>165000</v>
      </c>
      <c r="E228" s="111">
        <v>80442.41</v>
      </c>
      <c r="F228" s="111">
        <f t="shared" si="3"/>
        <v>48.752975757575761</v>
      </c>
    </row>
    <row r="229" spans="1:6" ht="27" x14ac:dyDescent="0.3">
      <c r="A229" s="93" t="s">
        <v>111</v>
      </c>
      <c r="B229" s="103">
        <v>72806.44</v>
      </c>
      <c r="C229" s="103">
        <v>140000</v>
      </c>
      <c r="D229" s="103">
        <v>155000</v>
      </c>
      <c r="E229" s="103">
        <v>80402.460000000006</v>
      </c>
      <c r="F229" s="103">
        <f t="shared" si="3"/>
        <v>51.872554838709682</v>
      </c>
    </row>
    <row r="230" spans="1:6" ht="40.200000000000003" x14ac:dyDescent="0.3">
      <c r="A230" s="93" t="s">
        <v>112</v>
      </c>
      <c r="B230" s="103">
        <v>69.7</v>
      </c>
      <c r="C230" s="103">
        <v>10000</v>
      </c>
      <c r="D230" s="103">
        <v>10000</v>
      </c>
      <c r="E230" s="103">
        <v>39.950000000000003</v>
      </c>
      <c r="F230" s="103">
        <f t="shared" si="3"/>
        <v>0.39950000000000002</v>
      </c>
    </row>
    <row r="231" spans="1:6" x14ac:dyDescent="0.3">
      <c r="A231" s="101" t="s">
        <v>48</v>
      </c>
      <c r="B231" s="112">
        <v>2291.54</v>
      </c>
      <c r="C231" s="112">
        <v>10000</v>
      </c>
      <c r="D231" s="112">
        <v>10000</v>
      </c>
      <c r="E231" s="112">
        <v>1922.37</v>
      </c>
      <c r="F231" s="112">
        <f t="shared" si="3"/>
        <v>19.223700000000001</v>
      </c>
    </row>
    <row r="232" spans="1:6" ht="27" x14ac:dyDescent="0.3">
      <c r="A232" s="102" t="s">
        <v>137</v>
      </c>
      <c r="B232" s="111">
        <v>2291.54</v>
      </c>
      <c r="C232" s="111">
        <v>10000</v>
      </c>
      <c r="D232" s="111">
        <v>10000</v>
      </c>
      <c r="E232" s="111">
        <v>1922.37</v>
      </c>
      <c r="F232" s="111">
        <f t="shared" si="3"/>
        <v>19.223700000000001</v>
      </c>
    </row>
    <row r="233" spans="1:6" x14ac:dyDescent="0.3">
      <c r="A233" s="93" t="s">
        <v>141</v>
      </c>
      <c r="B233" s="103">
        <v>431.35</v>
      </c>
      <c r="C233" s="103">
        <v>1000</v>
      </c>
      <c r="D233" s="103">
        <v>1000</v>
      </c>
      <c r="E233" s="103">
        <v>398.14</v>
      </c>
      <c r="F233" s="103">
        <f t="shared" si="3"/>
        <v>39.814</v>
      </c>
    </row>
    <row r="234" spans="1:6" x14ac:dyDescent="0.3">
      <c r="A234" s="93" t="s">
        <v>179</v>
      </c>
      <c r="B234" s="103">
        <v>1860.19</v>
      </c>
      <c r="C234" s="103">
        <v>9000</v>
      </c>
      <c r="D234" s="103">
        <v>9000</v>
      </c>
      <c r="E234" s="103">
        <v>1524.23</v>
      </c>
      <c r="F234" s="103">
        <f t="shared" si="3"/>
        <v>16.93588888888889</v>
      </c>
    </row>
    <row r="235" spans="1:6" x14ac:dyDescent="0.3">
      <c r="A235" s="101" t="s">
        <v>49</v>
      </c>
      <c r="B235" s="112">
        <v>1560.29</v>
      </c>
      <c r="C235" s="112">
        <v>4000</v>
      </c>
      <c r="D235" s="112">
        <v>4000</v>
      </c>
      <c r="E235" s="112">
        <v>1046.03</v>
      </c>
      <c r="F235" s="112">
        <f t="shared" si="3"/>
        <v>26.150750000000002</v>
      </c>
    </row>
    <row r="236" spans="1:6" x14ac:dyDescent="0.3">
      <c r="A236" s="102" t="s">
        <v>143</v>
      </c>
      <c r="B236" s="111">
        <v>1560.29</v>
      </c>
      <c r="C236" s="111">
        <v>4000</v>
      </c>
      <c r="D236" s="111">
        <v>4000</v>
      </c>
      <c r="E236" s="111">
        <v>1046.03</v>
      </c>
      <c r="F236" s="111">
        <f t="shared" si="3"/>
        <v>26.150750000000002</v>
      </c>
    </row>
    <row r="237" spans="1:6" x14ac:dyDescent="0.3">
      <c r="A237" s="93" t="s">
        <v>146</v>
      </c>
      <c r="B237" s="103">
        <v>1560.29</v>
      </c>
      <c r="C237" s="103">
        <v>4000</v>
      </c>
      <c r="D237" s="103">
        <v>4000</v>
      </c>
      <c r="E237" s="103">
        <v>1046.03</v>
      </c>
      <c r="F237" s="103">
        <f t="shared" si="3"/>
        <v>26.150750000000002</v>
      </c>
    </row>
  </sheetData>
  <mergeCells count="2">
    <mergeCell ref="B2:D2"/>
    <mergeCell ref="B3:I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OPĆI DIO - SAŽETAK</vt:lpstr>
      <vt:lpstr>PR I RA PO IZVOR</vt:lpstr>
      <vt:lpstr>PR I RA PO EKONOM</vt:lpstr>
      <vt:lpstr>RAČUN PR I RA PO FUNKC KLAS</vt:lpstr>
      <vt:lpstr>RAČ FINANCIRANJA PO IZVORU</vt:lpstr>
      <vt:lpstr>RAČ FINANCIRANJA PO EKONOM KLAS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Korisnik</cp:lastModifiedBy>
  <cp:lastPrinted>2023-07-14T09:23:36Z</cp:lastPrinted>
  <dcterms:created xsi:type="dcterms:W3CDTF">2023-07-13T06:56:52Z</dcterms:created>
  <dcterms:modified xsi:type="dcterms:W3CDTF">2023-07-18T10:16:10Z</dcterms:modified>
</cp:coreProperties>
</file>