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OPĆI DIO - SAŽETAK" sheetId="7" r:id="rId1"/>
    <sheet name="RAČUN PR I RA - PRIHOD" sheetId="2" r:id="rId2"/>
    <sheet name="RAČUN PR I RA - RASHOD" sheetId="5" r:id="rId3"/>
    <sheet name="RAČUN PRIHODA I RASHODA PO FUNK" sheetId="3" r:id="rId4"/>
    <sheet name="RAČUN FINANCIRANJA" sheetId="8" r:id="rId5"/>
    <sheet name="POSEBNI DIO" sheetId="4" r:id="rId6"/>
  </sheets>
  <calcPr calcId="124519"/>
</workbook>
</file>

<file path=xl/calcChain.xml><?xml version="1.0" encoding="utf-8"?>
<calcChain xmlns="http://schemas.openxmlformats.org/spreadsheetml/2006/main">
  <c r="G33" i="7"/>
  <c r="G30"/>
  <c r="D10" i="3"/>
  <c r="D6" s="1"/>
  <c r="I38" i="5"/>
  <c r="G5"/>
  <c r="I5"/>
  <c r="I26"/>
  <c r="C30" i="4"/>
  <c r="B7"/>
  <c r="B6" s="1"/>
  <c r="B11"/>
  <c r="B10" s="1"/>
  <c r="B15"/>
  <c r="B14" s="1"/>
  <c r="B18"/>
  <c r="B17" s="1"/>
  <c r="B23"/>
  <c r="B28"/>
  <c r="B30"/>
  <c r="D30"/>
  <c r="E30"/>
  <c r="F30"/>
  <c r="F21"/>
  <c r="C5"/>
  <c r="D5"/>
  <c r="E5"/>
  <c r="F5"/>
  <c r="I29" i="7"/>
  <c r="E59" i="4"/>
  <c r="I14" i="7"/>
  <c r="H14" s="1"/>
  <c r="B7" i="3"/>
  <c r="F24" i="7"/>
  <c r="G24"/>
  <c r="E26" i="5"/>
  <c r="E5"/>
  <c r="F5"/>
  <c r="F26"/>
  <c r="F38" s="1"/>
  <c r="F18" i="2"/>
  <c r="I11" i="7"/>
  <c r="H12"/>
  <c r="H11" s="1"/>
  <c r="F6" i="2"/>
  <c r="J29" i="7"/>
  <c r="H30"/>
  <c r="J30"/>
  <c r="L30"/>
  <c r="F23"/>
  <c r="N15"/>
  <c r="N16"/>
  <c r="O14"/>
  <c r="N14" s="1"/>
  <c r="L15"/>
  <c r="L16"/>
  <c r="M14"/>
  <c r="L14" s="1"/>
  <c r="J15"/>
  <c r="J16"/>
  <c r="K14"/>
  <c r="J14" s="1"/>
  <c r="H15"/>
  <c r="H16"/>
  <c r="G14"/>
  <c r="F14" s="1"/>
  <c r="F15"/>
  <c r="F16"/>
  <c r="F12"/>
  <c r="F13"/>
  <c r="N12"/>
  <c r="N13"/>
  <c r="L12"/>
  <c r="L13"/>
  <c r="J11"/>
  <c r="J12"/>
  <c r="J13"/>
  <c r="H13"/>
  <c r="G11"/>
  <c r="G17" s="1"/>
  <c r="O11"/>
  <c r="N11" s="1"/>
  <c r="M11"/>
  <c r="L11" s="1"/>
  <c r="K11"/>
  <c r="B10" i="3"/>
  <c r="E36" i="5"/>
  <c r="E18" i="2"/>
  <c r="E41" i="5" s="1"/>
  <c r="E16" i="2"/>
  <c r="E6"/>
  <c r="C6" i="3"/>
  <c r="F7"/>
  <c r="E7"/>
  <c r="D7"/>
  <c r="C7"/>
  <c r="F10"/>
  <c r="F6" s="1"/>
  <c r="E10"/>
  <c r="E6" s="1"/>
  <c r="C10"/>
  <c r="H26" i="5"/>
  <c r="H38" s="1"/>
  <c r="G26"/>
  <c r="G38" s="1"/>
  <c r="H5"/>
  <c r="H18" i="2"/>
  <c r="H41" i="5" s="1"/>
  <c r="G16" i="2"/>
  <c r="F16"/>
  <c r="I6"/>
  <c r="I18" s="1"/>
  <c r="I41" i="5" s="1"/>
  <c r="H6" i="2"/>
  <c r="G6"/>
  <c r="G18" s="1"/>
  <c r="G41" i="5" s="1"/>
  <c r="H42" l="1"/>
  <c r="H43" s="1"/>
  <c r="N17" i="7"/>
  <c r="O17"/>
  <c r="L17"/>
  <c r="J17"/>
  <c r="K17"/>
  <c r="K33" s="1"/>
  <c r="G42" i="5"/>
  <c r="G43" s="1"/>
  <c r="I42"/>
  <c r="I43" s="1"/>
  <c r="B22" i="4"/>
  <c r="B21" s="1"/>
  <c r="D4"/>
  <c r="B5"/>
  <c r="E4"/>
  <c r="C4"/>
  <c r="F4"/>
  <c r="M17" i="7"/>
  <c r="M33" s="1"/>
  <c r="I17"/>
  <c r="I33" s="1"/>
  <c r="B6" i="3"/>
  <c r="F11" i="7"/>
  <c r="F17" s="1"/>
  <c r="E38" i="5"/>
  <c r="E42" s="1"/>
  <c r="E43" s="1"/>
  <c r="F42"/>
  <c r="H17" i="7"/>
  <c r="H33" s="1"/>
  <c r="F41" i="5"/>
  <c r="B4" i="4" l="1"/>
  <c r="F43" i="5"/>
</calcChain>
</file>

<file path=xl/sharedStrings.xml><?xml version="1.0" encoding="utf-8"?>
<sst xmlns="http://schemas.openxmlformats.org/spreadsheetml/2006/main" count="287" uniqueCount="151">
  <si>
    <t>I. OPĆI DIO</t>
  </si>
  <si>
    <t xml:space="preserve">OPĆI DIO </t>
  </si>
  <si>
    <t>A. RAČUN PRIHODA I RASHODA</t>
  </si>
  <si>
    <t>PRIHODI POSLOVANJA</t>
  </si>
  <si>
    <t>Oznaka</t>
  </si>
  <si>
    <t>SVEUKUPNO</t>
  </si>
  <si>
    <t>67 Prihodi iz nadležnog proračuna i od HZZO-a temeljem ugovornih obveza</t>
  </si>
  <si>
    <t>RAZRED</t>
  </si>
  <si>
    <t>IZVOR</t>
  </si>
  <si>
    <t>01</t>
  </si>
  <si>
    <t>05</t>
  </si>
  <si>
    <t>Ostvarenje 2021. EUR</t>
  </si>
  <si>
    <t>Plan 2022. EUR</t>
  </si>
  <si>
    <t>Plan 2023. EUR</t>
  </si>
  <si>
    <t>Projekcija 2024. EUR</t>
  </si>
  <si>
    <t>Projekcija 2025. EUR</t>
  </si>
  <si>
    <t>66 Prihodi od prodaje proizvoda i robe te pruženih usluga i prihodi od donacija te povrati po protestiranim jamstvima</t>
  </si>
  <si>
    <t>SKUPINA</t>
  </si>
  <si>
    <t>67</t>
  </si>
  <si>
    <t>64 Prihodi od imovine</t>
  </si>
  <si>
    <t>65 Prihodi od upravnih i administrativnih pristojbi, pristojbi po posebnim propisima i naknada</t>
  </si>
  <si>
    <t>63 Pomoći iz inozemstva i od subjekata unutar općeg proračuna</t>
  </si>
  <si>
    <t>72 Prihodi od prodaje proizvedene dugotrajne imovine</t>
  </si>
  <si>
    <t>PRIHODI OD PRODAJE NEFINANCIJSKE IMOVINE</t>
  </si>
  <si>
    <t>RASHODI POSLOVANJA</t>
  </si>
  <si>
    <t>GLAVA: 34 MIOŠ KARLOVAC</t>
  </si>
  <si>
    <t>izvor: 01 Opći prihodi i primici</t>
  </si>
  <si>
    <t>32 Materijalni rashodi</t>
  </si>
  <si>
    <t>37 Naknade građanima i kućanstvima na temelju osiguranja i druge naknade</t>
  </si>
  <si>
    <t>izvor: 05 Pomoći</t>
  </si>
  <si>
    <t>34 Financijski rashodi</t>
  </si>
  <si>
    <t>42 Rashodi za nabavu proizvedene dugotrajne imovine</t>
  </si>
  <si>
    <t>31 Rashodi za zaposlene</t>
  </si>
  <si>
    <t>03</t>
  </si>
  <si>
    <t>1110</t>
  </si>
  <si>
    <t>432</t>
  </si>
  <si>
    <t>503</t>
  </si>
  <si>
    <t>512</t>
  </si>
  <si>
    <t>560</t>
  </si>
  <si>
    <t>45 Rashodi za dodatna ulaganja na nefinancijskoj imovini</t>
  </si>
  <si>
    <t>611</t>
  </si>
  <si>
    <t>SVEUKUPNI RASHODI</t>
  </si>
  <si>
    <t>REKAPITULACIJA</t>
  </si>
  <si>
    <t>UKUPNI PRIHODI</t>
  </si>
  <si>
    <t>UKUPNI RASHODI</t>
  </si>
  <si>
    <t>RAZLIKA</t>
  </si>
  <si>
    <t>PRENESENI MANJAK POKRIVEN PRIHODIMA</t>
  </si>
  <si>
    <t>RASHODI FINANCIRANI PRENESENIM VIŠKOM PRIHODA IZ
PRETHODNIH GODINA</t>
  </si>
  <si>
    <t>RASHODI PREMA FUNKCIJSKOJ KLASIFIKACIJI</t>
  </si>
  <si>
    <t>0922 Više srednjoškolsko obrazovanje</t>
  </si>
  <si>
    <t>0960 Dodatne usluge u obrazovanju</t>
  </si>
  <si>
    <t>II POSEBNI DIO</t>
  </si>
  <si>
    <t>PROGRAM: 123 Zakonski standard javnih ustanova SŠ</t>
  </si>
  <si>
    <t>AKTIVNOST: A100037 Odgojnoobrazovno, administrativno i tehničko osoblje</t>
  </si>
  <si>
    <t>AKTIVNOST: A100037A Odgojnoobrazovno, administrativno i tehničko osoblje - POSEBNI DIO</t>
  </si>
  <si>
    <t>AKTIVNOST: A100038 Operativni plan TIO - SŠ</t>
  </si>
  <si>
    <t>AKTIVNOST: K100004 Nefinancijska imovina i investicijsko održavanje SŠ</t>
  </si>
  <si>
    <t>PROGRAM: 141 Javne potrebe iznad zakonskog standarda SŠ</t>
  </si>
  <si>
    <t>AKTIVNOST: A100078 Županijske javne potrebe SŠ</t>
  </si>
  <si>
    <t>AKTIVNOST: A100218 Financiranje deficitarnih zanimanja</t>
  </si>
  <si>
    <t>125 Program javnih potreba iznad standarda - vlastiti prihodi</t>
  </si>
  <si>
    <t>A100042 Javne potrebe iznad standarda-vlastiti prihodi</t>
  </si>
  <si>
    <t>izvor: 03 Vlastiti prihodi</t>
  </si>
  <si>
    <t>A100142B Prihodi od nefinancijske imovine i nadoknade štete s osnova osiguranja</t>
  </si>
  <si>
    <t>7 Namjenski primici od zaduživanja</t>
  </si>
  <si>
    <t>71 Namjenski primici od zaduživanja</t>
  </si>
  <si>
    <t>izvor: 711 Prihodi od nefinancijske imovine i nadoknade štete s osnova osiguranja</t>
  </si>
  <si>
    <t>A100159A Javne potrebe iznad standarda - donacije</t>
  </si>
  <si>
    <t>6 DONACIJE</t>
  </si>
  <si>
    <t>61 Donacije</t>
  </si>
  <si>
    <t>izvor: 611 Donacije</t>
  </si>
  <si>
    <t>A100161A Javne potrebe iznad standarda - OSTALO</t>
  </si>
  <si>
    <t>4 Prihodi za posebne namjene</t>
  </si>
  <si>
    <t>izvor: 432 PRIHODI ZA POSEBNE NAMJENE - korisnici</t>
  </si>
  <si>
    <t>A100162A Prijenos sredstava od nenadležnih proračuna</t>
  </si>
  <si>
    <t>5 POMOĆI</t>
  </si>
  <si>
    <t>izvor: 503 POMOĆI IZ NENADLEŽNIH PRORAČUNA - KORISNICI</t>
  </si>
  <si>
    <t>A100163A Javne potrebe iznad standarda - EU PROJEKTI</t>
  </si>
  <si>
    <t>izvor: 56 Fondovi EU-a</t>
  </si>
  <si>
    <t>izvor: 560 POMOĆI-FOND EU KORISNICI</t>
  </si>
  <si>
    <t>A100166A Prihod od financijske imovine - korisnici</t>
  </si>
  <si>
    <t>1 OPĆI PRIHODI I PRIMICI</t>
  </si>
  <si>
    <t>11 Opći prihodi i primici</t>
  </si>
  <si>
    <t>111 Porezni i ostali prihodi</t>
  </si>
  <si>
    <t>izvor: 1110 OPĆI PRIHODI I PRIMICI KORISNICI</t>
  </si>
  <si>
    <t>201 MZOS- Plaće SŠ</t>
  </si>
  <si>
    <t>A200201 MZOS- Plaće SŠ</t>
  </si>
  <si>
    <t>51 Pomoći</t>
  </si>
  <si>
    <t>512 Pomoći iz državnog proračuna - plaće MZOS</t>
  </si>
  <si>
    <t>711</t>
  </si>
  <si>
    <t>33 Materijalni rashodi</t>
  </si>
  <si>
    <t>Izdaci za otplatu glavnice primljenih kredita i zajmova</t>
  </si>
  <si>
    <t>45 Rashodi za dodatna ulaganja na objektima</t>
  </si>
  <si>
    <t>54 Izdaci za otplatu glavnice</t>
  </si>
  <si>
    <t>FINANCIJSKI PLAN PRORAČUNSKOG KORISNIKA JEDINICE LOKALNE I PODRUČNE (REGIONALNE) SAMOUPRAVE 
ZA 2023. I PROJEKCIJA ZA 2024. I 2025. GODINU</t>
  </si>
  <si>
    <t>A) SAŽETAK RAČUNA PRIHODA I RASHODA</t>
  </si>
  <si>
    <t>EUR/KN*</t>
  </si>
  <si>
    <t>PRIHODI UKUPNO</t>
  </si>
  <si>
    <t>RASHODI UKUPNO</t>
  </si>
  <si>
    <t>RASHODI  POSLOVANJA</t>
  </si>
  <si>
    <t>RASHODI ZA NABAVU NEFINANCIJSKE IMOVINE</t>
  </si>
  <si>
    <t>RAZLIKA - VIŠAK / MANJAK</t>
  </si>
  <si>
    <t>B) SAŽETAK RAČUNA FINANCIRANJA</t>
  </si>
  <si>
    <t>PRIMICI OD FINANCIJSKE IMOVINE I ZADUŽIVANJA</t>
  </si>
  <si>
    <t>IZDACI ZA FINANCIJSKU IMOVINU I OTPLATE ZAJMOVA</t>
  </si>
  <si>
    <t>NETO FINANCIRANJE</t>
  </si>
  <si>
    <t>C) PRENESENI VIŠAK ILI PRENESENI MANJAK I VIŠEGODIŠNJI PLAN URAVNOTEŽENJA</t>
  </si>
  <si>
    <t>UKUPAN DONOS VIŠKA / MANJKA IZ PRETHODNE(IH) GODINE***</t>
  </si>
  <si>
    <t>VIŠAK / MANJAK IZ PRETHODNE(IH) GODINE KOJI ĆE SE RASPOREDITI / POKRITI</t>
  </si>
  <si>
    <t>VIŠAK / MANJAK + NETO FINANCIRANJE</t>
  </si>
  <si>
    <r>
      <t xml:space="preserve">* Napomena: U Uputi o procesu prilagodbe poslovnih procesa subjekata opće države za poslovanje u euru iz lipnja 2022. dana je preporuka da u Općem dijelu financijskog plana sažetak Računa prihoda i rashoda i Računa financiranja bude iskazan dvojno, odnosno </t>
    </r>
    <r>
      <rPr>
        <b/>
        <i/>
        <u/>
        <sz val="9"/>
        <color indexed="8"/>
        <rFont val="Arial"/>
        <family val="2"/>
        <charset val="238"/>
      </rPr>
      <t>u kunama i u eurima</t>
    </r>
    <r>
      <rPr>
        <b/>
        <i/>
        <sz val="9"/>
        <color indexed="8"/>
        <rFont val="Arial"/>
        <family val="2"/>
        <charset val="238"/>
      </rPr>
      <t>.</t>
    </r>
  </si>
  <si>
    <t>** Napomena: Iznosi u stupcima Izvršenje 2021. i Plan 2022. preračunavaju se iz kuna u eure prema fiksnom tečaju konverzije (1 EUR=7,53450 kuna) i po pravilima za preračunavanje i zaokruživanje.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</si>
  <si>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</si>
  <si>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Izvršenje 2021. KN **</t>
  </si>
  <si>
    <t>Izvršenje 2021 EUR</t>
  </si>
  <si>
    <t>Plan 2022. KN **</t>
  </si>
  <si>
    <t>Plan za 2023. KN</t>
  </si>
  <si>
    <t>Plan za 2023. EUR</t>
  </si>
  <si>
    <t>Projekcija 
za 2024. KN</t>
  </si>
  <si>
    <t>Projekcija za 2024. EUR</t>
  </si>
  <si>
    <t>Projekcija za 2025. KN</t>
  </si>
  <si>
    <t>Projekcija 
za 2025.  EUR</t>
  </si>
  <si>
    <t>B. RAČUN FINANCIRANJA</t>
  </si>
  <si>
    <t>Razred</t>
  </si>
  <si>
    <t>Skupina</t>
  </si>
  <si>
    <t>Izvor</t>
  </si>
  <si>
    <t>Naziv</t>
  </si>
  <si>
    <t>Primici od financijske imovine i zaduživanja</t>
  </si>
  <si>
    <t>Primici od zaduživanja</t>
  </si>
  <si>
    <t>Namjenski primici od zaduživanja</t>
  </si>
  <si>
    <t>Izdaci za financijsku imovinu i otplate zajmova</t>
  </si>
  <si>
    <t>Izvršenje 2021. EUR</t>
  </si>
  <si>
    <t>Plan za 2023.EUR</t>
  </si>
  <si>
    <t>Projekcija 
za 2024.EUR</t>
  </si>
  <si>
    <t>Projekcija 
za 2025.EUR</t>
  </si>
  <si>
    <t>Projekcija 2025.EUR</t>
  </si>
  <si>
    <t>Projekcija 2024.EUR</t>
  </si>
  <si>
    <t>Plan 2023.EUR</t>
  </si>
  <si>
    <t>Plan 2022.EUR</t>
  </si>
  <si>
    <t>izvor 08: namjenski primici od zaduživanja</t>
  </si>
  <si>
    <t>klasa: 400-07/22-01/16</t>
  </si>
  <si>
    <t>Urbroj: 2133-48-01-22-01</t>
  </si>
  <si>
    <t>ravnateljica</t>
  </si>
  <si>
    <t>Snježana Erdeljac</t>
  </si>
  <si>
    <t>_____________________</t>
  </si>
  <si>
    <t>M.P.</t>
  </si>
  <si>
    <t>predsjednica Školskog odbora</t>
  </si>
  <si>
    <t>Kristinka Jurčević</t>
  </si>
  <si>
    <t>______________________</t>
  </si>
  <si>
    <t>Na temelju članka 37. Statuta Mješovite industrijsko-obrtnička škole Školski odbor na 
sjednici 2. 12. 2022. godine usvaja  financijski plan za 2023.-2025.</t>
  </si>
  <si>
    <t>Karlovac, 2.12.2022.</t>
  </si>
</sst>
</file>

<file path=xl/styles.xml><?xml version="1.0" encoding="utf-8"?>
<styleSheet xmlns="http://schemas.openxmlformats.org/spreadsheetml/2006/main">
  <fonts count="4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color rgb="FF000000"/>
      <name val="Verdana"/>
      <family val="2"/>
      <charset val="238"/>
    </font>
    <font>
      <b/>
      <sz val="10"/>
      <color rgb="FF000080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color rgb="FF000000"/>
      <name val="Verdana"/>
      <family val="2"/>
      <charset val="238"/>
    </font>
    <font>
      <b/>
      <sz val="10"/>
      <color rgb="FFFFFFFF"/>
      <name val="Arial"/>
      <family val="2"/>
      <charset val="238"/>
    </font>
    <font>
      <sz val="9"/>
      <color rgb="FFFFFFFF"/>
      <name val="Verdana"/>
      <family val="2"/>
      <charset val="238"/>
    </font>
    <font>
      <b/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Verdana"/>
      <family val="2"/>
      <charset val="238"/>
    </font>
    <font>
      <b/>
      <sz val="10"/>
      <color theme="0"/>
      <name val="Arial"/>
      <family val="2"/>
      <charset val="238"/>
    </font>
    <font>
      <sz val="9"/>
      <color theme="0"/>
      <name val="Verdana"/>
      <family val="2"/>
      <charset val="238"/>
    </font>
    <font>
      <b/>
      <sz val="9"/>
      <color rgb="FF000080"/>
      <name val="Verdana"/>
      <family val="2"/>
      <charset val="238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b/>
      <i/>
      <u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i/>
      <sz val="10"/>
      <name val="Arial"/>
      <family val="2"/>
      <charset val="238"/>
    </font>
  </fonts>
  <fills count="4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0E0D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191970"/>
        <bgColor indexed="64"/>
      </patternFill>
    </fill>
    <fill>
      <patternFill patternType="solid">
        <fgColor rgb="FFF0E68C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rgb="FF87CE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78">
    <xf numFmtId="0" fontId="0" fillId="0" borderId="0" xfId="0"/>
    <xf numFmtId="0" fontId="18" fillId="0" borderId="10" xfId="0" applyFont="1" applyBorder="1" applyAlignment="1">
      <alignment horizontal="center" vertical="center" wrapText="1" indent="1"/>
    </xf>
    <xf numFmtId="0" fontId="0" fillId="0" borderId="11" xfId="0" applyBorder="1"/>
    <xf numFmtId="49" fontId="0" fillId="0" borderId="11" xfId="0" applyNumberFormat="1" applyBorder="1"/>
    <xf numFmtId="0" fontId="21" fillId="34" borderId="11" xfId="0" applyFont="1" applyFill="1" applyBorder="1" applyAlignment="1">
      <alignment horizontal="left" wrapText="1" indent="1"/>
    </xf>
    <xf numFmtId="4" fontId="21" fillId="34" borderId="11" xfId="0" applyNumberFormat="1" applyFont="1" applyFill="1" applyBorder="1" applyAlignment="1">
      <alignment horizontal="right" wrapText="1" indent="1"/>
    </xf>
    <xf numFmtId="0" fontId="20" fillId="34" borderId="11" xfId="0" applyFont="1" applyFill="1" applyBorder="1" applyAlignment="1">
      <alignment horizontal="left" wrapText="1" indent="1"/>
    </xf>
    <xf numFmtId="0" fontId="20" fillId="34" borderId="11" xfId="0" applyFont="1" applyFill="1" applyBorder="1" applyAlignment="1">
      <alignment horizontal="right" wrapText="1" indent="1"/>
    </xf>
    <xf numFmtId="0" fontId="0" fillId="0" borderId="11" xfId="0" applyBorder="1" applyAlignment="1">
      <alignment horizontal="center"/>
    </xf>
    <xf numFmtId="4" fontId="20" fillId="34" borderId="11" xfId="0" applyNumberFormat="1" applyFont="1" applyFill="1" applyBorder="1" applyAlignment="1">
      <alignment horizontal="right" wrapText="1" indent="1"/>
    </xf>
    <xf numFmtId="0" fontId="0" fillId="0" borderId="11" xfId="0" applyBorder="1" applyAlignment="1">
      <alignment horizontal="left"/>
    </xf>
    <xf numFmtId="0" fontId="0" fillId="0" borderId="11" xfId="0" applyFill="1" applyBorder="1" applyAlignment="1">
      <alignment horizontal="left"/>
    </xf>
    <xf numFmtId="0" fontId="21" fillId="34" borderId="11" xfId="0" applyFont="1" applyFill="1" applyBorder="1" applyAlignment="1">
      <alignment horizontal="right" wrapText="1" indent="1"/>
    </xf>
    <xf numFmtId="4" fontId="19" fillId="33" borderId="13" xfId="0" applyNumberFormat="1" applyFont="1" applyFill="1" applyBorder="1" applyAlignment="1">
      <alignment horizontal="left" wrapText="1" indent="1"/>
    </xf>
    <xf numFmtId="0" fontId="0" fillId="0" borderId="0" xfId="0"/>
    <xf numFmtId="0" fontId="18" fillId="0" borderId="10" xfId="0" applyFont="1" applyBorder="1" applyAlignment="1">
      <alignment horizontal="center" vertical="center" wrapText="1" indent="1"/>
    </xf>
    <xf numFmtId="0" fontId="0" fillId="35" borderId="11" xfId="0" applyFill="1" applyBorder="1" applyAlignment="1">
      <alignment horizontal="center"/>
    </xf>
    <xf numFmtId="4" fontId="19" fillId="35" borderId="11" xfId="0" applyNumberFormat="1" applyFont="1" applyFill="1" applyBorder="1" applyAlignment="1">
      <alignment horizontal="right" wrapText="1" inden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2" fillId="36" borderId="17" xfId="0" applyFont="1" applyFill="1" applyBorder="1" applyAlignment="1">
      <alignment horizontal="left" wrapText="1" indent="1"/>
    </xf>
    <xf numFmtId="4" fontId="22" fillId="36" borderId="17" xfId="0" applyNumberFormat="1" applyFont="1" applyFill="1" applyBorder="1" applyAlignment="1">
      <alignment horizontal="right" wrapText="1" indent="1"/>
    </xf>
    <xf numFmtId="4" fontId="23" fillId="36" borderId="17" xfId="0" applyNumberFormat="1" applyFont="1" applyFill="1" applyBorder="1" applyAlignment="1">
      <alignment horizontal="right" wrapText="1" indent="1"/>
    </xf>
    <xf numFmtId="0" fontId="20" fillId="34" borderId="17" xfId="0" applyFont="1" applyFill="1" applyBorder="1" applyAlignment="1">
      <alignment horizontal="left" wrapText="1" indent="1"/>
    </xf>
    <xf numFmtId="4" fontId="20" fillId="34" borderId="17" xfId="0" applyNumberFormat="1" applyFont="1" applyFill="1" applyBorder="1" applyAlignment="1">
      <alignment horizontal="right" wrapText="1" indent="1"/>
    </xf>
    <xf numFmtId="0" fontId="20" fillId="34" borderId="17" xfId="0" applyFont="1" applyFill="1" applyBorder="1" applyAlignment="1">
      <alignment horizontal="right" wrapText="1" indent="1"/>
    </xf>
    <xf numFmtId="0" fontId="21" fillId="34" borderId="17" xfId="0" applyFont="1" applyFill="1" applyBorder="1" applyAlignment="1">
      <alignment horizontal="right" wrapText="1" indent="1"/>
    </xf>
    <xf numFmtId="0" fontId="21" fillId="34" borderId="17" xfId="0" applyFont="1" applyFill="1" applyBorder="1" applyAlignment="1">
      <alignment horizontal="left" wrapText="1" indent="1"/>
    </xf>
    <xf numFmtId="4" fontId="21" fillId="34" borderId="17" xfId="0" applyNumberFormat="1" applyFont="1" applyFill="1" applyBorder="1" applyAlignment="1">
      <alignment horizontal="right" wrapText="1" indent="1"/>
    </xf>
    <xf numFmtId="0" fontId="0" fillId="0" borderId="0" xfId="0" applyAlignment="1">
      <alignment horizontal="center"/>
    </xf>
    <xf numFmtId="0" fontId="0" fillId="0" borderId="18" xfId="0" applyBorder="1"/>
    <xf numFmtId="0" fontId="27" fillId="34" borderId="17" xfId="0" applyFont="1" applyFill="1" applyBorder="1" applyAlignment="1">
      <alignment horizontal="right" wrapText="1" indent="1"/>
    </xf>
    <xf numFmtId="0" fontId="26" fillId="38" borderId="17" xfId="0" applyFont="1" applyFill="1" applyBorder="1" applyAlignment="1">
      <alignment horizontal="left" wrapText="1" indent="1"/>
    </xf>
    <xf numFmtId="0" fontId="19" fillId="33" borderId="11" xfId="0" applyFont="1" applyFill="1" applyBorder="1" applyAlignment="1">
      <alignment horizontal="left" wrapText="1" indent="1"/>
    </xf>
    <xf numFmtId="0" fontId="22" fillId="36" borderId="13" xfId="0" applyFont="1" applyFill="1" applyBorder="1" applyAlignment="1">
      <alignment horizontal="left" wrapText="1" indent="1"/>
    </xf>
    <xf numFmtId="0" fontId="20" fillId="34" borderId="13" xfId="0" applyFont="1" applyFill="1" applyBorder="1" applyAlignment="1">
      <alignment horizontal="left" wrapText="1" indent="1"/>
    </xf>
    <xf numFmtId="0" fontId="22" fillId="36" borderId="11" xfId="0" applyFont="1" applyFill="1" applyBorder="1" applyAlignment="1">
      <alignment horizontal="left" wrapText="1" indent="1"/>
    </xf>
    <xf numFmtId="4" fontId="19" fillId="33" borderId="11" xfId="0" applyNumberFormat="1" applyFont="1" applyFill="1" applyBorder="1" applyAlignment="1">
      <alignment horizontal="left" wrapText="1" indent="1"/>
    </xf>
    <xf numFmtId="0" fontId="25" fillId="38" borderId="17" xfId="0" applyFont="1" applyFill="1" applyBorder="1" applyAlignment="1">
      <alignment horizontal="left" wrapText="1" indent="1"/>
    </xf>
    <xf numFmtId="4" fontId="0" fillId="0" borderId="11" xfId="0" applyNumberFormat="1" applyBorder="1"/>
    <xf numFmtId="0" fontId="26" fillId="38" borderId="17" xfId="0" applyFont="1" applyFill="1" applyBorder="1" applyAlignment="1">
      <alignment horizontal="right" wrapText="1" indent="1"/>
    </xf>
    <xf numFmtId="4" fontId="26" fillId="38" borderId="17" xfId="0" applyNumberFormat="1" applyFont="1" applyFill="1" applyBorder="1" applyAlignment="1">
      <alignment horizontal="right" wrapText="1" indent="1"/>
    </xf>
    <xf numFmtId="4" fontId="27" fillId="34" borderId="17" xfId="0" applyNumberFormat="1" applyFont="1" applyFill="1" applyBorder="1" applyAlignment="1">
      <alignment horizontal="right" wrapText="1" indent="1"/>
    </xf>
    <xf numFmtId="4" fontId="23" fillId="36" borderId="11" xfId="0" applyNumberFormat="1" applyFont="1" applyFill="1" applyBorder="1" applyAlignment="1">
      <alignment horizontal="right" wrapText="1" indent="1"/>
    </xf>
    <xf numFmtId="0" fontId="0" fillId="0" borderId="18" xfId="0" applyBorder="1" applyAlignment="1">
      <alignment horizontal="center"/>
    </xf>
    <xf numFmtId="49" fontId="0" fillId="0" borderId="18" xfId="0" applyNumberFormat="1" applyBorder="1" applyAlignment="1">
      <alignment horizontal="center"/>
    </xf>
    <xf numFmtId="49" fontId="0" fillId="0" borderId="11" xfId="0" applyNumberFormat="1" applyBorder="1" applyAlignment="1">
      <alignment horizontal="center"/>
    </xf>
    <xf numFmtId="0" fontId="0" fillId="0" borderId="0" xfId="0"/>
    <xf numFmtId="0" fontId="20" fillId="34" borderId="17" xfId="0" applyFont="1" applyFill="1" applyBorder="1" applyAlignment="1">
      <alignment horizontal="left" wrapText="1" indent="1"/>
    </xf>
    <xf numFmtId="0" fontId="21" fillId="34" borderId="17" xfId="0" applyFont="1" applyFill="1" applyBorder="1" applyAlignment="1">
      <alignment horizontal="right" wrapText="1" indent="1"/>
    </xf>
    <xf numFmtId="0" fontId="20" fillId="34" borderId="17" xfId="0" applyFont="1" applyFill="1" applyBorder="1" applyAlignment="1">
      <alignment horizontal="right" wrapText="1" indent="1"/>
    </xf>
    <xf numFmtId="0" fontId="0" fillId="0" borderId="0" xfId="0"/>
    <xf numFmtId="0" fontId="20" fillId="34" borderId="17" xfId="0" applyFont="1" applyFill="1" applyBorder="1" applyAlignment="1">
      <alignment horizontal="left" wrapText="1" indent="1"/>
    </xf>
    <xf numFmtId="4" fontId="20" fillId="34" borderId="17" xfId="0" applyNumberFormat="1" applyFont="1" applyFill="1" applyBorder="1" applyAlignment="1">
      <alignment horizontal="right" wrapText="1" indent="1"/>
    </xf>
    <xf numFmtId="0" fontId="21" fillId="34" borderId="17" xfId="0" applyFont="1" applyFill="1" applyBorder="1" applyAlignment="1">
      <alignment horizontal="right" wrapText="1" indent="1"/>
    </xf>
    <xf numFmtId="0" fontId="20" fillId="34" borderId="17" xfId="0" applyFont="1" applyFill="1" applyBorder="1" applyAlignment="1">
      <alignment horizontal="right" wrapText="1" indent="1"/>
    </xf>
    <xf numFmtId="0" fontId="20" fillId="34" borderId="17" xfId="0" applyFont="1" applyFill="1" applyBorder="1" applyAlignment="1">
      <alignment horizontal="left" wrapText="1" indent="1"/>
    </xf>
    <xf numFmtId="0" fontId="21" fillId="34" borderId="17" xfId="0" applyFont="1" applyFill="1" applyBorder="1" applyAlignment="1">
      <alignment horizontal="right" wrapText="1" indent="1"/>
    </xf>
    <xf numFmtId="0" fontId="20" fillId="34" borderId="17" xfId="0" applyFont="1" applyFill="1" applyBorder="1" applyAlignment="1">
      <alignment horizontal="right" wrapText="1" indent="1"/>
    </xf>
    <xf numFmtId="0" fontId="0" fillId="0" borderId="0" xfId="0"/>
    <xf numFmtId="4" fontId="20" fillId="34" borderId="17" xfId="0" applyNumberFormat="1" applyFont="1" applyFill="1" applyBorder="1" applyAlignment="1">
      <alignment horizontal="right" wrapText="1" indent="1"/>
    </xf>
    <xf numFmtId="0" fontId="21" fillId="34" borderId="17" xfId="0" applyFont="1" applyFill="1" applyBorder="1" applyAlignment="1">
      <alignment horizontal="right" wrapText="1" indent="1"/>
    </xf>
    <xf numFmtId="0" fontId="20" fillId="34" borderId="17" xfId="0" applyFont="1" applyFill="1" applyBorder="1" applyAlignment="1">
      <alignment horizontal="right" wrapText="1" indent="1"/>
    </xf>
    <xf numFmtId="0" fontId="0" fillId="0" borderId="0" xfId="0"/>
    <xf numFmtId="0" fontId="18" fillId="0" borderId="10" xfId="0" applyFont="1" applyBorder="1" applyAlignment="1">
      <alignment horizontal="center" vertical="center" wrapText="1" indent="1"/>
    </xf>
    <xf numFmtId="0" fontId="20" fillId="34" borderId="17" xfId="0" applyFont="1" applyFill="1" applyBorder="1" applyAlignment="1">
      <alignment horizontal="left" wrapText="1" indent="1"/>
    </xf>
    <xf numFmtId="0" fontId="21" fillId="34" borderId="17" xfId="0" applyFont="1" applyFill="1" applyBorder="1" applyAlignment="1">
      <alignment horizontal="right" wrapText="1" indent="1"/>
    </xf>
    <xf numFmtId="0" fontId="20" fillId="34" borderId="17" xfId="0" applyFont="1" applyFill="1" applyBorder="1" applyAlignment="1">
      <alignment horizontal="right" wrapText="1" indent="1"/>
    </xf>
    <xf numFmtId="0" fontId="0" fillId="0" borderId="0" xfId="0"/>
    <xf numFmtId="0" fontId="20" fillId="34" borderId="17" xfId="0" applyFont="1" applyFill="1" applyBorder="1" applyAlignment="1">
      <alignment horizontal="left" wrapText="1" indent="1"/>
    </xf>
    <xf numFmtId="4" fontId="21" fillId="34" borderId="17" xfId="0" applyNumberFormat="1" applyFont="1" applyFill="1" applyBorder="1" applyAlignment="1">
      <alignment horizontal="right" wrapText="1" indent="1"/>
    </xf>
    <xf numFmtId="4" fontId="20" fillId="34" borderId="17" xfId="0" applyNumberFormat="1" applyFont="1" applyFill="1" applyBorder="1" applyAlignment="1">
      <alignment horizontal="right" wrapText="1" indent="1"/>
    </xf>
    <xf numFmtId="0" fontId="0" fillId="0" borderId="0" xfId="0"/>
    <xf numFmtId="0" fontId="21" fillId="34" borderId="17" xfId="0" applyFont="1" applyFill="1" applyBorder="1" applyAlignment="1">
      <alignment horizontal="left" wrapText="1" indent="1"/>
    </xf>
    <xf numFmtId="0" fontId="20" fillId="34" borderId="17" xfId="0" applyFont="1" applyFill="1" applyBorder="1" applyAlignment="1">
      <alignment horizontal="left" wrapText="1" indent="1"/>
    </xf>
    <xf numFmtId="0" fontId="20" fillId="34" borderId="17" xfId="0" applyFont="1" applyFill="1" applyBorder="1" applyAlignment="1">
      <alignment horizontal="right" wrapText="1" indent="1"/>
    </xf>
    <xf numFmtId="0" fontId="0" fillId="0" borderId="0" xfId="0"/>
    <xf numFmtId="0" fontId="20" fillId="34" borderId="17" xfId="0" applyFont="1" applyFill="1" applyBorder="1" applyAlignment="1">
      <alignment horizontal="left" wrapText="1" indent="1"/>
    </xf>
    <xf numFmtId="0" fontId="21" fillId="34" borderId="17" xfId="0" applyFont="1" applyFill="1" applyBorder="1" applyAlignment="1">
      <alignment horizontal="right" wrapText="1" indent="1"/>
    </xf>
    <xf numFmtId="0" fontId="20" fillId="34" borderId="17" xfId="0" applyFont="1" applyFill="1" applyBorder="1" applyAlignment="1">
      <alignment horizontal="right" wrapText="1" indent="1"/>
    </xf>
    <xf numFmtId="0" fontId="0" fillId="0" borderId="0" xfId="0"/>
    <xf numFmtId="0" fontId="20" fillId="34" borderId="17" xfId="0" applyFont="1" applyFill="1" applyBorder="1" applyAlignment="1">
      <alignment horizontal="left" wrapText="1" indent="1"/>
    </xf>
    <xf numFmtId="4" fontId="21" fillId="34" borderId="17" xfId="0" applyNumberFormat="1" applyFont="1" applyFill="1" applyBorder="1" applyAlignment="1">
      <alignment horizontal="right" wrapText="1" indent="1"/>
    </xf>
    <xf numFmtId="4" fontId="20" fillId="34" borderId="17" xfId="0" applyNumberFormat="1" applyFont="1" applyFill="1" applyBorder="1" applyAlignment="1">
      <alignment horizontal="right" wrapText="1" indent="1"/>
    </xf>
    <xf numFmtId="0" fontId="20" fillId="34" borderId="17" xfId="0" applyFont="1" applyFill="1" applyBorder="1" applyAlignment="1">
      <alignment horizontal="left" wrapText="1" indent="1"/>
    </xf>
    <xf numFmtId="0" fontId="21" fillId="34" borderId="17" xfId="0" applyFont="1" applyFill="1" applyBorder="1" applyAlignment="1">
      <alignment horizontal="right" wrapText="1" indent="1"/>
    </xf>
    <xf numFmtId="0" fontId="20" fillId="34" borderId="17" xfId="0" applyFont="1" applyFill="1" applyBorder="1" applyAlignment="1">
      <alignment horizontal="right" wrapText="1" indent="1"/>
    </xf>
    <xf numFmtId="0" fontId="0" fillId="0" borderId="0" xfId="0"/>
    <xf numFmtId="4" fontId="21" fillId="34" borderId="17" xfId="0" applyNumberFormat="1" applyFont="1" applyFill="1" applyBorder="1" applyAlignment="1">
      <alignment horizontal="right" wrapText="1" indent="1"/>
    </xf>
    <xf numFmtId="4" fontId="20" fillId="34" borderId="17" xfId="0" applyNumberFormat="1" applyFont="1" applyFill="1" applyBorder="1" applyAlignment="1">
      <alignment horizontal="right" wrapText="1" indent="1"/>
    </xf>
    <xf numFmtId="0" fontId="0" fillId="0" borderId="0" xfId="0"/>
    <xf numFmtId="0" fontId="20" fillId="34" borderId="17" xfId="0" applyFont="1" applyFill="1" applyBorder="1" applyAlignment="1">
      <alignment horizontal="left" wrapText="1" indent="1"/>
    </xf>
    <xf numFmtId="4" fontId="21" fillId="34" borderId="17" xfId="0" applyNumberFormat="1" applyFont="1" applyFill="1" applyBorder="1" applyAlignment="1">
      <alignment horizontal="right" wrapText="1" indent="1"/>
    </xf>
    <xf numFmtId="4" fontId="20" fillId="34" borderId="17" xfId="0" applyNumberFormat="1" applyFont="1" applyFill="1" applyBorder="1" applyAlignment="1">
      <alignment horizontal="right" wrapText="1" indent="1"/>
    </xf>
    <xf numFmtId="0" fontId="0" fillId="0" borderId="0" xfId="0"/>
    <xf numFmtId="0" fontId="20" fillId="34" borderId="17" xfId="0" applyFont="1" applyFill="1" applyBorder="1" applyAlignment="1">
      <alignment horizontal="left" wrapText="1" indent="1"/>
    </xf>
    <xf numFmtId="4" fontId="21" fillId="34" borderId="17" xfId="0" applyNumberFormat="1" applyFont="1" applyFill="1" applyBorder="1" applyAlignment="1">
      <alignment horizontal="right" wrapText="1" indent="1"/>
    </xf>
    <xf numFmtId="4" fontId="20" fillId="34" borderId="17" xfId="0" applyNumberFormat="1" applyFont="1" applyFill="1" applyBorder="1" applyAlignment="1">
      <alignment horizontal="right" wrapText="1" indent="1"/>
    </xf>
    <xf numFmtId="0" fontId="0" fillId="0" borderId="0" xfId="0"/>
    <xf numFmtId="0" fontId="20" fillId="34" borderId="17" xfId="0" applyFont="1" applyFill="1" applyBorder="1" applyAlignment="1">
      <alignment horizontal="left" wrapText="1" indent="1"/>
    </xf>
    <xf numFmtId="4" fontId="21" fillId="34" borderId="17" xfId="0" applyNumberFormat="1" applyFont="1" applyFill="1" applyBorder="1" applyAlignment="1">
      <alignment horizontal="right" wrapText="1" indent="1"/>
    </xf>
    <xf numFmtId="4" fontId="20" fillId="34" borderId="17" xfId="0" applyNumberFormat="1" applyFont="1" applyFill="1" applyBorder="1" applyAlignment="1">
      <alignment horizontal="right" wrapText="1" indent="1"/>
    </xf>
    <xf numFmtId="0" fontId="21" fillId="34" borderId="17" xfId="0" applyFont="1" applyFill="1" applyBorder="1" applyAlignment="1">
      <alignment horizontal="left" wrapText="1" indent="1"/>
    </xf>
    <xf numFmtId="0" fontId="20" fillId="34" borderId="17" xfId="0" applyFont="1" applyFill="1" applyBorder="1" applyAlignment="1">
      <alignment horizontal="left" wrapText="1" indent="1"/>
    </xf>
    <xf numFmtId="4" fontId="20" fillId="34" borderId="17" xfId="0" applyNumberFormat="1" applyFont="1" applyFill="1" applyBorder="1" applyAlignment="1">
      <alignment horizontal="right" wrapText="1" indent="1"/>
    </xf>
    <xf numFmtId="0" fontId="0" fillId="0" borderId="0" xfId="0"/>
    <xf numFmtId="0" fontId="21" fillId="34" borderId="17" xfId="0" applyFont="1" applyFill="1" applyBorder="1" applyAlignment="1">
      <alignment horizontal="left" wrapText="1" indent="1"/>
    </xf>
    <xf numFmtId="0" fontId="20" fillId="34" borderId="17" xfId="0" applyFont="1" applyFill="1" applyBorder="1" applyAlignment="1">
      <alignment horizontal="left" wrapText="1" indent="1"/>
    </xf>
    <xf numFmtId="0" fontId="0" fillId="0" borderId="0" xfId="0"/>
    <xf numFmtId="0" fontId="20" fillId="34" borderId="17" xfId="0" applyFont="1" applyFill="1" applyBorder="1" applyAlignment="1">
      <alignment horizontal="left" wrapText="1" indent="1"/>
    </xf>
    <xf numFmtId="4" fontId="21" fillId="34" borderId="17" xfId="0" applyNumberFormat="1" applyFont="1" applyFill="1" applyBorder="1" applyAlignment="1">
      <alignment horizontal="right" wrapText="1" indent="1"/>
    </xf>
    <xf numFmtId="4" fontId="20" fillId="34" borderId="17" xfId="0" applyNumberFormat="1" applyFont="1" applyFill="1" applyBorder="1" applyAlignment="1">
      <alignment horizontal="right" wrapText="1" indent="1"/>
    </xf>
    <xf numFmtId="0" fontId="0" fillId="0" borderId="0" xfId="0"/>
    <xf numFmtId="0" fontId="21" fillId="34" borderId="17" xfId="0" applyFont="1" applyFill="1" applyBorder="1" applyAlignment="1">
      <alignment horizontal="left" wrapText="1" indent="1"/>
    </xf>
    <xf numFmtId="0" fontId="20" fillId="34" borderId="17" xfId="0" applyFont="1" applyFill="1" applyBorder="1" applyAlignment="1">
      <alignment horizontal="left" wrapText="1" indent="1"/>
    </xf>
    <xf numFmtId="0" fontId="20" fillId="34" borderId="17" xfId="0" applyFont="1" applyFill="1" applyBorder="1" applyAlignment="1">
      <alignment horizontal="right" wrapText="1" indent="1"/>
    </xf>
    <xf numFmtId="0" fontId="0" fillId="0" borderId="0" xfId="0"/>
    <xf numFmtId="4" fontId="21" fillId="34" borderId="17" xfId="0" applyNumberFormat="1" applyFont="1" applyFill="1" applyBorder="1" applyAlignment="1">
      <alignment horizontal="right" wrapText="1" indent="1"/>
    </xf>
    <xf numFmtId="4" fontId="20" fillId="34" borderId="17" xfId="0" applyNumberFormat="1" applyFont="1" applyFill="1" applyBorder="1" applyAlignment="1">
      <alignment horizontal="right" wrapText="1" indent="1"/>
    </xf>
    <xf numFmtId="4" fontId="22" fillId="36" borderId="11" xfId="0" applyNumberFormat="1" applyFont="1" applyFill="1" applyBorder="1" applyAlignment="1">
      <alignment horizontal="right" wrapText="1" indent="1"/>
    </xf>
    <xf numFmtId="4" fontId="27" fillId="38" borderId="17" xfId="0" applyNumberFormat="1" applyFont="1" applyFill="1" applyBorder="1" applyAlignment="1">
      <alignment horizontal="right" wrapText="1" indent="1"/>
    </xf>
    <xf numFmtId="0" fontId="0" fillId="0" borderId="0" xfId="0"/>
    <xf numFmtId="0" fontId="18" fillId="0" borderId="10" xfId="0" applyFont="1" applyBorder="1" applyAlignment="1">
      <alignment horizontal="center" vertical="center" wrapText="1" indent="1"/>
    </xf>
    <xf numFmtId="4" fontId="22" fillId="36" borderId="17" xfId="0" applyNumberFormat="1" applyFont="1" applyFill="1" applyBorder="1" applyAlignment="1">
      <alignment horizontal="right" wrapText="1" indent="1"/>
    </xf>
    <xf numFmtId="4" fontId="23" fillId="36" borderId="17" xfId="0" applyNumberFormat="1" applyFont="1" applyFill="1" applyBorder="1" applyAlignment="1">
      <alignment horizontal="right" wrapText="1" indent="1"/>
    </xf>
    <xf numFmtId="0" fontId="21" fillId="34" borderId="17" xfId="0" applyFont="1" applyFill="1" applyBorder="1" applyAlignment="1">
      <alignment horizontal="left" wrapText="1" indent="1"/>
    </xf>
    <xf numFmtId="0" fontId="20" fillId="34" borderId="17" xfId="0" applyFont="1" applyFill="1" applyBorder="1" applyAlignment="1">
      <alignment horizontal="left" wrapText="1" indent="1"/>
    </xf>
    <xf numFmtId="4" fontId="20" fillId="34" borderId="17" xfId="0" applyNumberFormat="1" applyFont="1" applyFill="1" applyBorder="1" applyAlignment="1">
      <alignment horizontal="right" wrapText="1" indent="1"/>
    </xf>
    <xf numFmtId="0" fontId="21" fillId="34" borderId="17" xfId="0" applyFont="1" applyFill="1" applyBorder="1" applyAlignment="1">
      <alignment horizontal="right" wrapText="1" indent="1"/>
    </xf>
    <xf numFmtId="0" fontId="20" fillId="34" borderId="17" xfId="0" applyFont="1" applyFill="1" applyBorder="1" applyAlignment="1">
      <alignment horizontal="right" wrapText="1" indent="1"/>
    </xf>
    <xf numFmtId="4" fontId="25" fillId="34" borderId="17" xfId="0" applyNumberFormat="1" applyFont="1" applyFill="1" applyBorder="1" applyAlignment="1">
      <alignment horizontal="right" wrapText="1" indent="1"/>
    </xf>
    <xf numFmtId="0" fontId="25" fillId="34" borderId="17" xfId="0" applyFont="1" applyFill="1" applyBorder="1" applyAlignment="1">
      <alignment horizontal="left" wrapText="1" indent="1"/>
    </xf>
    <xf numFmtId="0" fontId="25" fillId="34" borderId="17" xfId="0" applyFont="1" applyFill="1" applyBorder="1" applyAlignment="1">
      <alignment horizontal="right" wrapText="1" indent="1"/>
    </xf>
    <xf numFmtId="0" fontId="18" fillId="0" borderId="10" xfId="0" applyFont="1" applyBorder="1" applyAlignment="1">
      <alignment horizontal="center" vertical="center" wrapText="1" indent="1"/>
    </xf>
    <xf numFmtId="0" fontId="22" fillId="36" borderId="17" xfId="0" applyFont="1" applyFill="1" applyBorder="1" applyAlignment="1">
      <alignment horizontal="left" wrapText="1" indent="1"/>
    </xf>
    <xf numFmtId="0" fontId="0" fillId="0" borderId="0" xfId="0"/>
    <xf numFmtId="0" fontId="28" fillId="39" borderId="17" xfId="0" applyFont="1" applyFill="1" applyBorder="1" applyAlignment="1">
      <alignment horizontal="right" wrapText="1" indent="1"/>
    </xf>
    <xf numFmtId="4" fontId="29" fillId="39" borderId="17" xfId="0" applyNumberFormat="1" applyFont="1" applyFill="1" applyBorder="1" applyAlignment="1">
      <alignment horizontal="right" wrapText="1" indent="1"/>
    </xf>
    <xf numFmtId="4" fontId="28" fillId="39" borderId="17" xfId="0" applyNumberFormat="1" applyFont="1" applyFill="1" applyBorder="1" applyAlignment="1">
      <alignment horizontal="right" wrapText="1" indent="1"/>
    </xf>
    <xf numFmtId="0" fontId="28" fillId="39" borderId="17" xfId="0" applyFont="1" applyFill="1" applyBorder="1" applyAlignment="1">
      <alignment horizontal="left" wrapText="1" indent="1"/>
    </xf>
    <xf numFmtId="0" fontId="18" fillId="0" borderId="10" xfId="0" applyFont="1" applyBorder="1" applyAlignment="1">
      <alignment horizontal="center" vertical="center" wrapText="1" indent="1"/>
    </xf>
    <xf numFmtId="0" fontId="19" fillId="33" borderId="17" xfId="0" applyFont="1" applyFill="1" applyBorder="1" applyAlignment="1">
      <alignment horizontal="left" wrapText="1" indent="1"/>
    </xf>
    <xf numFmtId="0" fontId="24" fillId="40" borderId="17" xfId="0" applyFont="1" applyFill="1" applyBorder="1" applyAlignment="1">
      <alignment horizontal="left" wrapText="1" indent="1"/>
    </xf>
    <xf numFmtId="0" fontId="24" fillId="37" borderId="17" xfId="0" applyFont="1" applyFill="1" applyBorder="1" applyAlignment="1">
      <alignment horizontal="left" wrapText="1" indent="1"/>
    </xf>
    <xf numFmtId="0" fontId="20" fillId="34" borderId="17" xfId="0" applyFont="1" applyFill="1" applyBorder="1" applyAlignment="1">
      <alignment horizontal="left" wrapText="1" indent="1"/>
    </xf>
    <xf numFmtId="0" fontId="18" fillId="0" borderId="10" xfId="0" applyFont="1" applyBorder="1" applyAlignment="1">
      <alignment horizontal="center" vertical="center" wrapText="1" indent="1"/>
    </xf>
    <xf numFmtId="0" fontId="22" fillId="36" borderId="17" xfId="0" applyFont="1" applyFill="1" applyBorder="1" applyAlignment="1">
      <alignment horizontal="left" wrapText="1" indent="1"/>
    </xf>
    <xf numFmtId="4" fontId="22" fillId="36" borderId="17" xfId="0" applyNumberFormat="1" applyFont="1" applyFill="1" applyBorder="1" applyAlignment="1">
      <alignment horizontal="right" wrapText="1" indent="1"/>
    </xf>
    <xf numFmtId="4" fontId="23" fillId="36" borderId="17" xfId="0" applyNumberFormat="1" applyFont="1" applyFill="1" applyBorder="1" applyAlignment="1">
      <alignment horizontal="right" wrapText="1" indent="1"/>
    </xf>
    <xf numFmtId="4" fontId="19" fillId="33" borderId="17" xfId="0" applyNumberFormat="1" applyFont="1" applyFill="1" applyBorder="1" applyAlignment="1">
      <alignment horizontal="right" wrapText="1" indent="1"/>
    </xf>
    <xf numFmtId="0" fontId="24" fillId="40" borderId="17" xfId="0" applyFont="1" applyFill="1" applyBorder="1" applyAlignment="1">
      <alignment horizontal="left" wrapText="1" indent="1"/>
    </xf>
    <xf numFmtId="4" fontId="21" fillId="40" borderId="17" xfId="0" applyNumberFormat="1" applyFont="1" applyFill="1" applyBorder="1" applyAlignment="1">
      <alignment horizontal="right" wrapText="1" indent="1"/>
    </xf>
    <xf numFmtId="4" fontId="24" fillId="40" borderId="17" xfId="0" applyNumberFormat="1" applyFont="1" applyFill="1" applyBorder="1" applyAlignment="1">
      <alignment horizontal="right" wrapText="1" indent="1"/>
    </xf>
    <xf numFmtId="0" fontId="21" fillId="40" borderId="17" xfId="0" applyFont="1" applyFill="1" applyBorder="1" applyAlignment="1">
      <alignment horizontal="right" wrapText="1" indent="1"/>
    </xf>
    <xf numFmtId="0" fontId="24" fillId="40" borderId="17" xfId="0" applyFont="1" applyFill="1" applyBorder="1" applyAlignment="1">
      <alignment horizontal="right" wrapText="1" indent="1"/>
    </xf>
    <xf numFmtId="0" fontId="24" fillId="37" borderId="17" xfId="0" applyFont="1" applyFill="1" applyBorder="1" applyAlignment="1">
      <alignment horizontal="left" wrapText="1" indent="1"/>
    </xf>
    <xf numFmtId="4" fontId="21" fillId="37" borderId="17" xfId="0" applyNumberFormat="1" applyFont="1" applyFill="1" applyBorder="1" applyAlignment="1">
      <alignment horizontal="right" wrapText="1" indent="1"/>
    </xf>
    <xf numFmtId="4" fontId="24" fillId="37" borderId="17" xfId="0" applyNumberFormat="1" applyFont="1" applyFill="1" applyBorder="1" applyAlignment="1">
      <alignment horizontal="right" wrapText="1" indent="1"/>
    </xf>
    <xf numFmtId="0" fontId="21" fillId="37" borderId="17" xfId="0" applyFont="1" applyFill="1" applyBorder="1" applyAlignment="1">
      <alignment horizontal="right" wrapText="1" indent="1"/>
    </xf>
    <xf numFmtId="0" fontId="24" fillId="37" borderId="17" xfId="0" applyFont="1" applyFill="1" applyBorder="1" applyAlignment="1">
      <alignment horizontal="right" wrapText="1" indent="1"/>
    </xf>
    <xf numFmtId="0" fontId="21" fillId="34" borderId="17" xfId="0" applyFont="1" applyFill="1" applyBorder="1" applyAlignment="1">
      <alignment horizontal="left" wrapText="1" indent="1"/>
    </xf>
    <xf numFmtId="0" fontId="20" fillId="34" borderId="17" xfId="0" applyFont="1" applyFill="1" applyBorder="1" applyAlignment="1">
      <alignment horizontal="left" wrapText="1" indent="1"/>
    </xf>
    <xf numFmtId="4" fontId="21" fillId="34" borderId="17" xfId="0" applyNumberFormat="1" applyFont="1" applyFill="1" applyBorder="1" applyAlignment="1">
      <alignment horizontal="right" wrapText="1" indent="1"/>
    </xf>
    <xf numFmtId="4" fontId="20" fillId="34" borderId="17" xfId="0" applyNumberFormat="1" applyFont="1" applyFill="1" applyBorder="1" applyAlignment="1">
      <alignment horizontal="right" wrapText="1" indent="1"/>
    </xf>
    <xf numFmtId="0" fontId="21" fillId="34" borderId="17" xfId="0" applyFont="1" applyFill="1" applyBorder="1" applyAlignment="1">
      <alignment horizontal="right" wrapText="1" indent="1"/>
    </xf>
    <xf numFmtId="0" fontId="20" fillId="34" borderId="17" xfId="0" applyFont="1" applyFill="1" applyBorder="1" applyAlignment="1">
      <alignment horizontal="right" wrapText="1" indent="1"/>
    </xf>
    <xf numFmtId="0" fontId="0" fillId="0" borderId="11" xfId="0" applyBorder="1" applyAlignment="1">
      <alignment horizontal="center"/>
    </xf>
    <xf numFmtId="49" fontId="0" fillId="0" borderId="11" xfId="0" applyNumberFormat="1" applyBorder="1" applyAlignment="1">
      <alignment horizontal="left"/>
    </xf>
    <xf numFmtId="4" fontId="30" fillId="35" borderId="11" xfId="0" applyNumberFormat="1" applyFont="1" applyFill="1" applyBorder="1" applyAlignment="1">
      <alignment horizontal="right" wrapText="1" indent="1"/>
    </xf>
    <xf numFmtId="0" fontId="32" fillId="0" borderId="0" xfId="0" applyNumberFormat="1" applyFont="1" applyFill="1" applyBorder="1" applyAlignment="1" applyProtection="1">
      <alignment horizontal="center" vertical="center" wrapText="1"/>
    </xf>
    <xf numFmtId="0" fontId="34" fillId="0" borderId="0" xfId="0" applyNumberFormat="1" applyFont="1" applyFill="1" applyBorder="1" applyAlignment="1" applyProtection="1">
      <alignment vertical="center" wrapText="1"/>
    </xf>
    <xf numFmtId="0" fontId="32" fillId="0" borderId="0" xfId="0" applyNumberFormat="1" applyFont="1" applyFill="1" applyBorder="1" applyAlignment="1" applyProtection="1">
      <alignment horizontal="left" wrapText="1"/>
    </xf>
    <xf numFmtId="0" fontId="36" fillId="0" borderId="0" xfId="0" applyNumberFormat="1" applyFont="1" applyFill="1" applyBorder="1" applyAlignment="1" applyProtection="1">
      <alignment wrapText="1"/>
    </xf>
    <xf numFmtId="0" fontId="32" fillId="0" borderId="19" xfId="0" applyNumberFormat="1" applyFont="1" applyFill="1" applyBorder="1" applyAlignment="1" applyProtection="1">
      <alignment horizontal="center" vertical="center" wrapText="1"/>
    </xf>
    <xf numFmtId="0" fontId="16" fillId="0" borderId="19" xfId="0" applyFont="1" applyBorder="1" applyAlignment="1">
      <alignment horizontal="center" vertical="center"/>
    </xf>
    <xf numFmtId="0" fontId="37" fillId="0" borderId="19" xfId="0" applyFont="1" applyBorder="1" applyAlignment="1">
      <alignment horizontal="right" vertical="center"/>
    </xf>
    <xf numFmtId="0" fontId="38" fillId="0" borderId="14" xfId="0" quotePrefix="1" applyFont="1" applyBorder="1" applyAlignment="1">
      <alignment horizontal="left" wrapText="1"/>
    </xf>
    <xf numFmtId="0" fontId="38" fillId="0" borderId="15" xfId="0" quotePrefix="1" applyFont="1" applyBorder="1" applyAlignment="1">
      <alignment horizontal="left" wrapText="1"/>
    </xf>
    <xf numFmtId="0" fontId="38" fillId="0" borderId="15" xfId="0" quotePrefix="1" applyFont="1" applyBorder="1" applyAlignment="1">
      <alignment horizontal="center" wrapText="1"/>
    </xf>
    <xf numFmtId="0" fontId="38" fillId="0" borderId="15" xfId="0" quotePrefix="1" applyNumberFormat="1" applyFont="1" applyFill="1" applyBorder="1" applyAlignment="1" applyProtection="1">
      <alignment horizontal="left"/>
    </xf>
    <xf numFmtId="3" fontId="38" fillId="42" borderId="11" xfId="0" applyNumberFormat="1" applyFont="1" applyFill="1" applyBorder="1" applyAlignment="1">
      <alignment horizontal="right"/>
    </xf>
    <xf numFmtId="0" fontId="26" fillId="42" borderId="14" xfId="0" applyFont="1" applyFill="1" applyBorder="1" applyAlignment="1">
      <alignment horizontal="left" vertical="center"/>
    </xf>
    <xf numFmtId="0" fontId="25" fillId="42" borderId="15" xfId="0" applyNumberFormat="1" applyFont="1" applyFill="1" applyBorder="1" applyAlignment="1" applyProtection="1">
      <alignment vertical="center"/>
    </xf>
    <xf numFmtId="3" fontId="38" fillId="0" borderId="11" xfId="0" applyNumberFormat="1" applyFont="1" applyBorder="1" applyAlignment="1">
      <alignment horizontal="right"/>
    </xf>
    <xf numFmtId="3" fontId="38" fillId="42" borderId="11" xfId="0" applyNumberFormat="1" applyFont="1" applyFill="1" applyBorder="1" applyAlignment="1" applyProtection="1">
      <alignment horizontal="right" wrapText="1"/>
    </xf>
    <xf numFmtId="0" fontId="36" fillId="0" borderId="0" xfId="0" applyNumberFormat="1" applyFont="1" applyFill="1" applyBorder="1" applyAlignment="1" applyProtection="1">
      <alignment horizontal="center" vertical="center" wrapText="1"/>
    </xf>
    <xf numFmtId="0" fontId="34" fillId="0" borderId="0" xfId="0" applyNumberFormat="1" applyFont="1" applyFill="1" applyBorder="1" applyAlignment="1" applyProtection="1"/>
    <xf numFmtId="0" fontId="32" fillId="0" borderId="0" xfId="0" quotePrefix="1" applyNumberFormat="1" applyFont="1" applyFill="1" applyBorder="1" applyAlignment="1" applyProtection="1">
      <alignment horizontal="center" vertical="center" wrapText="1"/>
    </xf>
    <xf numFmtId="3" fontId="38" fillId="42" borderId="14" xfId="0" quotePrefix="1" applyNumberFormat="1" applyFont="1" applyFill="1" applyBorder="1" applyAlignment="1">
      <alignment horizontal="right"/>
    </xf>
    <xf numFmtId="0" fontId="39" fillId="0" borderId="0" xfId="0" quotePrefix="1" applyNumberFormat="1" applyFont="1" applyFill="1" applyBorder="1" applyAlignment="1" applyProtection="1">
      <alignment horizontal="left" wrapText="1"/>
    </xf>
    <xf numFmtId="0" fontId="40" fillId="0" borderId="0" xfId="0" applyNumberFormat="1" applyFont="1" applyFill="1" applyBorder="1" applyAlignment="1" applyProtection="1">
      <alignment wrapText="1"/>
    </xf>
    <xf numFmtId="3" fontId="31" fillId="0" borderId="0" xfId="0" applyNumberFormat="1" applyFont="1" applyBorder="1" applyAlignment="1">
      <alignment horizontal="right"/>
    </xf>
    <xf numFmtId="0" fontId="0" fillId="0" borderId="11" xfId="0" applyBorder="1" applyAlignment="1">
      <alignment horizontal="center"/>
    </xf>
    <xf numFmtId="0" fontId="38" fillId="43" borderId="11" xfId="0" applyNumberFormat="1" applyFont="1" applyFill="1" applyBorder="1" applyAlignment="1" applyProtection="1">
      <alignment horizontal="center" vertical="center" wrapText="1"/>
    </xf>
    <xf numFmtId="0" fontId="38" fillId="43" borderId="16" xfId="0" applyNumberFormat="1" applyFont="1" applyFill="1" applyBorder="1" applyAlignment="1" applyProtection="1">
      <alignment horizontal="center" vertical="center" wrapText="1"/>
    </xf>
    <xf numFmtId="0" fontId="26" fillId="41" borderId="11" xfId="0" applyNumberFormat="1" applyFont="1" applyFill="1" applyBorder="1" applyAlignment="1" applyProtection="1">
      <alignment horizontal="left" vertical="center" wrapText="1"/>
    </xf>
    <xf numFmtId="3" fontId="34" fillId="41" borderId="16" xfId="0" applyNumberFormat="1" applyFont="1" applyFill="1" applyBorder="1" applyAlignment="1">
      <alignment horizontal="right"/>
    </xf>
    <xf numFmtId="3" fontId="34" fillId="41" borderId="11" xfId="0" applyNumberFormat="1" applyFont="1" applyFill="1" applyBorder="1" applyAlignment="1">
      <alignment horizontal="right"/>
    </xf>
    <xf numFmtId="0" fontId="25" fillId="41" borderId="11" xfId="0" applyNumberFormat="1" applyFont="1" applyFill="1" applyBorder="1" applyAlignment="1" applyProtection="1">
      <alignment horizontal="left" vertical="center" wrapText="1"/>
    </xf>
    <xf numFmtId="0" fontId="25" fillId="41" borderId="11" xfId="0" quotePrefix="1" applyFont="1" applyFill="1" applyBorder="1" applyAlignment="1">
      <alignment horizontal="left" vertical="center"/>
    </xf>
    <xf numFmtId="0" fontId="44" fillId="41" borderId="11" xfId="0" quotePrefix="1" applyFont="1" applyFill="1" applyBorder="1" applyAlignment="1">
      <alignment horizontal="left" vertical="center"/>
    </xf>
    <xf numFmtId="0" fontId="44" fillId="41" borderId="11" xfId="0" quotePrefix="1" applyFont="1" applyFill="1" applyBorder="1" applyAlignment="1">
      <alignment horizontal="left" vertical="center" wrapText="1"/>
    </xf>
    <xf numFmtId="0" fontId="26" fillId="41" borderId="11" xfId="0" applyFont="1" applyFill="1" applyBorder="1" applyAlignment="1">
      <alignment horizontal="left" vertical="center"/>
    </xf>
    <xf numFmtId="0" fontId="26" fillId="41" borderId="11" xfId="0" applyNumberFormat="1" applyFont="1" applyFill="1" applyBorder="1" applyAlignment="1" applyProtection="1">
      <alignment horizontal="left" vertical="center"/>
    </xf>
    <xf numFmtId="0" fontId="26" fillId="41" borderId="11" xfId="0" applyNumberFormat="1" applyFont="1" applyFill="1" applyBorder="1" applyAlignment="1" applyProtection="1">
      <alignment vertical="center" wrapText="1"/>
    </xf>
    <xf numFmtId="0" fontId="25" fillId="41" borderId="11" xfId="0" applyNumberFormat="1" applyFont="1" applyFill="1" applyBorder="1" applyAlignment="1" applyProtection="1">
      <alignment vertical="center" wrapText="1"/>
    </xf>
    <xf numFmtId="3" fontId="34" fillId="41" borderId="11" xfId="0" applyNumberFormat="1" applyFont="1" applyFill="1" applyBorder="1" applyAlignment="1" applyProtection="1">
      <alignment horizontal="right" wrapText="1"/>
    </xf>
    <xf numFmtId="4" fontId="38" fillId="0" borderId="11" xfId="0" applyNumberFormat="1" applyFont="1" applyFill="1" applyBorder="1" applyAlignment="1">
      <alignment horizontal="right"/>
    </xf>
    <xf numFmtId="4" fontId="38" fillId="42" borderId="11" xfId="0" applyNumberFormat="1" applyFont="1" applyFill="1" applyBorder="1" applyAlignment="1">
      <alignment horizontal="right"/>
    </xf>
    <xf numFmtId="4" fontId="38" fillId="0" borderId="11" xfId="0" applyNumberFormat="1" applyFont="1" applyFill="1" applyBorder="1" applyAlignment="1" applyProtection="1">
      <alignment horizontal="right" wrapText="1"/>
    </xf>
    <xf numFmtId="4" fontId="38" fillId="0" borderId="11" xfId="0" applyNumberFormat="1" applyFont="1" applyBorder="1" applyAlignment="1">
      <alignment horizontal="right"/>
    </xf>
    <xf numFmtId="0" fontId="38" fillId="44" borderId="11" xfId="0" applyNumberFormat="1" applyFont="1" applyFill="1" applyBorder="1" applyAlignment="1" applyProtection="1">
      <alignment horizontal="center" vertical="center" wrapText="1"/>
    </xf>
    <xf numFmtId="0" fontId="38" fillId="35" borderId="11" xfId="0" applyNumberFormat="1" applyFont="1" applyFill="1" applyBorder="1" applyAlignment="1" applyProtection="1">
      <alignment horizontal="center" vertical="center" wrapText="1"/>
    </xf>
    <xf numFmtId="0" fontId="38" fillId="45" borderId="11" xfId="0" applyNumberFormat="1" applyFont="1" applyFill="1" applyBorder="1" applyAlignment="1" applyProtection="1">
      <alignment horizontal="center" vertical="center" wrapText="1"/>
    </xf>
    <xf numFmtId="0" fontId="38" fillId="46" borderId="11" xfId="0" applyNumberFormat="1" applyFont="1" applyFill="1" applyBorder="1" applyAlignment="1" applyProtection="1">
      <alignment horizontal="center" vertical="center" wrapText="1"/>
    </xf>
    <xf numFmtId="0" fontId="38" fillId="47" borderId="11" xfId="0" applyNumberFormat="1" applyFont="1" applyFill="1" applyBorder="1" applyAlignment="1" applyProtection="1">
      <alignment horizontal="center" vertical="center" wrapText="1"/>
    </xf>
    <xf numFmtId="4" fontId="38" fillId="43" borderId="14" xfId="0" quotePrefix="1" applyNumberFormat="1" applyFont="1" applyFill="1" applyBorder="1" applyAlignment="1">
      <alignment horizontal="right"/>
    </xf>
    <xf numFmtId="4" fontId="38" fillId="42" borderId="14" xfId="0" quotePrefix="1" applyNumberFormat="1" applyFont="1" applyFill="1" applyBorder="1" applyAlignment="1">
      <alignment horizontal="right"/>
    </xf>
    <xf numFmtId="0" fontId="20" fillId="0" borderId="17" xfId="0" applyFont="1" applyFill="1" applyBorder="1" applyAlignment="1">
      <alignment horizontal="left" wrapText="1" indent="1"/>
    </xf>
    <xf numFmtId="0" fontId="22" fillId="36" borderId="18" xfId="0" applyFont="1" applyFill="1" applyBorder="1" applyAlignment="1">
      <alignment horizontal="left" wrapText="1" indent="1"/>
    </xf>
    <xf numFmtId="0" fontId="22" fillId="36" borderId="21" xfId="0" applyFont="1" applyFill="1" applyBorder="1" applyAlignment="1">
      <alignment horizontal="left" wrapText="1" indent="1"/>
    </xf>
    <xf numFmtId="0" fontId="20" fillId="0" borderId="11" xfId="0" applyFont="1" applyFill="1" applyBorder="1" applyAlignment="1">
      <alignment horizontal="left" wrapText="1" indent="1"/>
    </xf>
    <xf numFmtId="4" fontId="34" fillId="41" borderId="16" xfId="0" applyNumberFormat="1" applyFont="1" applyFill="1" applyBorder="1" applyAlignment="1">
      <alignment horizontal="right"/>
    </xf>
    <xf numFmtId="0" fontId="44" fillId="41" borderId="11" xfId="0" applyFont="1" applyFill="1" applyBorder="1" applyAlignment="1">
      <alignment horizontal="left" vertical="center"/>
    </xf>
    <xf numFmtId="4" fontId="20" fillId="0" borderId="17" xfId="0" applyNumberFormat="1" applyFont="1" applyFill="1" applyBorder="1" applyAlignment="1">
      <alignment horizontal="right" wrapText="1" indent="1"/>
    </xf>
    <xf numFmtId="0" fontId="20" fillId="0" borderId="17" xfId="0" applyFont="1" applyFill="1" applyBorder="1" applyAlignment="1">
      <alignment horizontal="right" wrapText="1" indent="1"/>
    </xf>
    <xf numFmtId="2" fontId="25" fillId="0" borderId="17" xfId="0" applyNumberFormat="1" applyFont="1" applyFill="1" applyBorder="1" applyAlignment="1">
      <alignment horizontal="left" wrapText="1" indent="1"/>
    </xf>
    <xf numFmtId="0" fontId="25" fillId="0" borderId="17" xfId="0" applyFont="1" applyFill="1" applyBorder="1" applyAlignment="1">
      <alignment horizontal="left" wrapText="1" indent="1"/>
    </xf>
    <xf numFmtId="2" fontId="22" fillId="36" borderId="11" xfId="0" applyNumberFormat="1" applyFont="1" applyFill="1" applyBorder="1" applyAlignment="1">
      <alignment horizontal="left" wrapText="1" indent="1"/>
    </xf>
    <xf numFmtId="2" fontId="22" fillId="36" borderId="17" xfId="0" applyNumberFormat="1" applyFont="1" applyFill="1" applyBorder="1" applyAlignment="1">
      <alignment horizontal="left" wrapText="1" indent="1"/>
    </xf>
    <xf numFmtId="2" fontId="0" fillId="0" borderId="11" xfId="0" applyNumberFormat="1" applyBorder="1"/>
    <xf numFmtId="0" fontId="20" fillId="34" borderId="17" xfId="0" applyFont="1" applyFill="1" applyBorder="1" applyAlignment="1">
      <alignment horizontal="right" wrapText="1"/>
    </xf>
    <xf numFmtId="0" fontId="19" fillId="33" borderId="17" xfId="0" applyFont="1" applyFill="1" applyBorder="1" applyAlignment="1">
      <alignment horizontal="right" wrapText="1" indent="1"/>
    </xf>
    <xf numFmtId="0" fontId="20" fillId="34" borderId="22" xfId="0" applyFont="1" applyFill="1" applyBorder="1" applyAlignment="1">
      <alignment horizontal="left" wrapText="1" indent="1"/>
    </xf>
    <xf numFmtId="0" fontId="24" fillId="37" borderId="13" xfId="0" applyFont="1" applyFill="1" applyBorder="1" applyAlignment="1">
      <alignment horizontal="right" wrapText="1" indent="1"/>
    </xf>
    <xf numFmtId="0" fontId="20" fillId="34" borderId="21" xfId="0" applyFont="1" applyFill="1" applyBorder="1" applyAlignment="1">
      <alignment horizontal="right" wrapText="1" indent="1"/>
    </xf>
    <xf numFmtId="0" fontId="0" fillId="0" borderId="11" xfId="0" applyBorder="1" applyAlignment="1">
      <alignment horizontal="right"/>
    </xf>
    <xf numFmtId="0" fontId="0" fillId="0" borderId="0" xfId="0" applyFill="1"/>
    <xf numFmtId="0" fontId="26" fillId="0" borderId="14" xfId="0" quotePrefix="1" applyNumberFormat="1" applyFont="1" applyFill="1" applyBorder="1" applyAlignment="1" applyProtection="1">
      <alignment horizontal="left" vertical="center" wrapText="1"/>
    </xf>
    <xf numFmtId="0" fontId="25" fillId="0" borderId="15" xfId="0" applyNumberFormat="1" applyFont="1" applyFill="1" applyBorder="1" applyAlignment="1" applyProtection="1">
      <alignment vertical="center" wrapText="1"/>
    </xf>
    <xf numFmtId="0" fontId="26" fillId="0" borderId="14" xfId="0" quotePrefix="1" applyFont="1" applyBorder="1" applyAlignment="1">
      <alignment horizontal="left" vertical="center"/>
    </xf>
    <xf numFmtId="0" fontId="25" fillId="0" borderId="15" xfId="0" applyNumberFormat="1" applyFont="1" applyFill="1" applyBorder="1" applyAlignment="1" applyProtection="1">
      <alignment vertical="center"/>
    </xf>
    <xf numFmtId="0" fontId="26" fillId="42" borderId="14" xfId="0" quotePrefix="1" applyNumberFormat="1" applyFont="1" applyFill="1" applyBorder="1" applyAlignment="1" applyProtection="1">
      <alignment horizontal="left" vertical="center" wrapText="1"/>
    </xf>
    <xf numFmtId="0" fontId="25" fillId="42" borderId="15" xfId="0" applyNumberFormat="1" applyFont="1" applyFill="1" applyBorder="1" applyAlignment="1" applyProtection="1">
      <alignment vertical="center" wrapText="1"/>
    </xf>
    <xf numFmtId="0" fontId="31" fillId="0" borderId="0" xfId="0" applyNumberFormat="1" applyFont="1" applyFill="1" applyBorder="1" applyAlignment="1" applyProtection="1">
      <alignment horizontal="center" vertical="center" wrapText="1"/>
    </xf>
    <xf numFmtId="0" fontId="35" fillId="0" borderId="0" xfId="0" applyFont="1" applyAlignment="1">
      <alignment wrapText="1"/>
    </xf>
    <xf numFmtId="0" fontId="26" fillId="0" borderId="14" xfId="0" applyNumberFormat="1" applyFont="1" applyFill="1" applyBorder="1" applyAlignment="1" applyProtection="1">
      <alignment horizontal="left" vertical="center" wrapText="1"/>
    </xf>
    <xf numFmtId="0" fontId="26" fillId="0" borderId="15" xfId="0" applyNumberFormat="1" applyFont="1" applyFill="1" applyBorder="1" applyAlignment="1" applyProtection="1">
      <alignment horizontal="left" vertical="center" wrapText="1"/>
    </xf>
    <xf numFmtId="0" fontId="26" fillId="0" borderId="16" xfId="0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41" fillId="0" borderId="0" xfId="0" applyNumberFormat="1" applyFont="1" applyFill="1" applyBorder="1" applyAlignment="1" applyProtection="1">
      <alignment wrapText="1"/>
    </xf>
    <xf numFmtId="0" fontId="43" fillId="0" borderId="0" xfId="0" applyNumberFormat="1" applyFont="1" applyFill="1" applyBorder="1" applyAlignment="1" applyProtection="1">
      <alignment wrapText="1"/>
    </xf>
    <xf numFmtId="0" fontId="38" fillId="43" borderId="14" xfId="0" applyNumberFormat="1" applyFont="1" applyFill="1" applyBorder="1" applyAlignment="1" applyProtection="1">
      <alignment horizontal="left" vertical="center" wrapText="1"/>
    </xf>
    <xf numFmtId="0" fontId="38" fillId="43" borderId="15" xfId="0" applyNumberFormat="1" applyFont="1" applyFill="1" applyBorder="1" applyAlignment="1" applyProtection="1">
      <alignment horizontal="left" vertical="center" wrapText="1"/>
    </xf>
    <xf numFmtId="0" fontId="38" fillId="43" borderId="16" xfId="0" applyNumberFormat="1" applyFont="1" applyFill="1" applyBorder="1" applyAlignment="1" applyProtection="1">
      <alignment horizontal="left" vertical="center" wrapText="1"/>
    </xf>
    <xf numFmtId="0" fontId="38" fillId="42" borderId="14" xfId="0" applyNumberFormat="1" applyFont="1" applyFill="1" applyBorder="1" applyAlignment="1" applyProtection="1">
      <alignment horizontal="left" vertical="center" wrapText="1"/>
    </xf>
    <xf numFmtId="0" fontId="38" fillId="42" borderId="15" xfId="0" applyNumberFormat="1" applyFont="1" applyFill="1" applyBorder="1" applyAlignment="1" applyProtection="1">
      <alignment horizontal="left" vertical="center" wrapText="1"/>
    </xf>
    <xf numFmtId="0" fontId="38" fillId="42" borderId="16" xfId="0" applyNumberFormat="1" applyFont="1" applyFill="1" applyBorder="1" applyAlignment="1" applyProtection="1">
      <alignment horizontal="left" vertical="center" wrapText="1"/>
    </xf>
    <xf numFmtId="0" fontId="33" fillId="0" borderId="0" xfId="0" applyNumberFormat="1" applyFont="1" applyFill="1" applyBorder="1" applyAlignment="1" applyProtection="1">
      <alignment vertical="center" wrapText="1"/>
    </xf>
    <xf numFmtId="0" fontId="26" fillId="42" borderId="14" xfId="0" applyNumberFormat="1" applyFont="1" applyFill="1" applyBorder="1" applyAlignment="1" applyProtection="1">
      <alignment horizontal="left" vertical="center" wrapText="1"/>
    </xf>
    <xf numFmtId="0" fontId="25" fillId="42" borderId="15" xfId="0" applyNumberFormat="1" applyFont="1" applyFill="1" applyBorder="1" applyAlignment="1" applyProtection="1">
      <alignment vertical="center"/>
    </xf>
    <xf numFmtId="0" fontId="26" fillId="0" borderId="14" xfId="0" quotePrefix="1" applyFont="1" applyFill="1" applyBorder="1" applyAlignment="1">
      <alignment horizontal="left" vertical="center"/>
    </xf>
    <xf numFmtId="0" fontId="0" fillId="35" borderId="14" xfId="0" applyFill="1" applyBorder="1" applyAlignment="1">
      <alignment horizontal="left"/>
    </xf>
    <xf numFmtId="0" fontId="0" fillId="35" borderId="15" xfId="0" applyFill="1" applyBorder="1" applyAlignment="1">
      <alignment horizontal="left"/>
    </xf>
    <xf numFmtId="0" fontId="0" fillId="35" borderId="16" xfId="0" applyFill="1" applyBorder="1" applyAlignment="1">
      <alignment horizontal="left"/>
    </xf>
    <xf numFmtId="0" fontId="19" fillId="33" borderId="0" xfId="0" applyFont="1" applyFill="1" applyBorder="1" applyAlignment="1">
      <alignment horizontal="center" wrapText="1"/>
    </xf>
    <xf numFmtId="0" fontId="19" fillId="33" borderId="12" xfId="0" applyFont="1" applyFill="1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22" fillId="36" borderId="20" xfId="0" applyFont="1" applyFill="1" applyBorder="1" applyAlignment="1">
      <alignment horizontal="center" wrapText="1"/>
    </xf>
    <xf numFmtId="0" fontId="22" fillId="36" borderId="0" xfId="0" applyFont="1" applyFill="1" applyBorder="1" applyAlignment="1">
      <alignment horizontal="center" wrapText="1"/>
    </xf>
    <xf numFmtId="0" fontId="22" fillId="36" borderId="12" xfId="0" applyFont="1" applyFill="1" applyBorder="1" applyAlignment="1">
      <alignment horizontal="center" wrapText="1"/>
    </xf>
    <xf numFmtId="0" fontId="19" fillId="33" borderId="11" xfId="0" applyFont="1" applyFill="1" applyBorder="1" applyAlignment="1">
      <alignment horizontal="center" wrapText="1"/>
    </xf>
    <xf numFmtId="0" fontId="22" fillId="36" borderId="11" xfId="0" applyFont="1" applyFill="1" applyBorder="1" applyAlignment="1">
      <alignment horizontal="center" wrapText="1"/>
    </xf>
  </cellXfs>
  <cellStyles count="42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40% - Naglasak1" xfId="20" builtinId="3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Obično" xfId="0" builtinId="0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4"/>
  <sheetViews>
    <sheetView tabSelected="1" topLeftCell="A16" workbookViewId="0">
      <selection activeCell="E41" sqref="E41"/>
    </sheetView>
  </sheetViews>
  <sheetFormatPr defaultRowHeight="15"/>
  <cols>
    <col min="6" max="6" width="14.42578125" customWidth="1"/>
    <col min="7" max="7" width="18.5703125" customWidth="1"/>
    <col min="8" max="8" width="14.42578125" customWidth="1"/>
    <col min="9" max="9" width="14.85546875" customWidth="1"/>
    <col min="10" max="10" width="13.85546875" customWidth="1"/>
    <col min="11" max="11" width="15" customWidth="1"/>
    <col min="12" max="12" width="13" customWidth="1"/>
    <col min="13" max="13" width="13.7109375" customWidth="1"/>
    <col min="14" max="14" width="13.5703125" customWidth="1"/>
    <col min="15" max="15" width="17.140625" customWidth="1"/>
  </cols>
  <sheetData>
    <row r="1" spans="1:15" s="138" customFormat="1">
      <c r="C1" s="252" t="s">
        <v>149</v>
      </c>
      <c r="D1" s="253"/>
      <c r="E1" s="253"/>
      <c r="F1" s="253"/>
      <c r="G1" s="253"/>
      <c r="H1" s="253"/>
      <c r="I1" s="253"/>
      <c r="J1" s="253"/>
      <c r="K1" s="253"/>
      <c r="L1" s="253"/>
    </row>
    <row r="2" spans="1:15" s="138" customFormat="1">
      <c r="C2" s="253"/>
      <c r="D2" s="253"/>
      <c r="E2" s="253"/>
      <c r="F2" s="253"/>
      <c r="G2" s="253"/>
      <c r="H2" s="253"/>
      <c r="I2" s="253"/>
      <c r="J2" s="253"/>
      <c r="K2" s="253"/>
      <c r="L2" s="253"/>
    </row>
    <row r="3" spans="1:15" s="138" customFormat="1"/>
    <row r="4" spans="1:15" ht="15.75">
      <c r="A4" s="247" t="s">
        <v>94</v>
      </c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</row>
    <row r="5" spans="1:15" ht="18">
      <c r="A5" s="172"/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</row>
    <row r="6" spans="1:15" ht="15.75">
      <c r="A6" s="247" t="s">
        <v>0</v>
      </c>
      <c r="B6" s="247"/>
      <c r="C6" s="247"/>
      <c r="D6" s="247"/>
      <c r="E6" s="247"/>
      <c r="F6" s="247"/>
      <c r="G6" s="247"/>
      <c r="H6" s="247"/>
      <c r="I6" s="247"/>
      <c r="J6" s="247"/>
      <c r="K6" s="247"/>
      <c r="L6" s="262"/>
      <c r="M6" s="262"/>
      <c r="N6" s="262"/>
      <c r="O6" s="262"/>
    </row>
    <row r="7" spans="1:15" ht="18">
      <c r="A7" s="172"/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3"/>
      <c r="M7" s="173"/>
      <c r="N7" s="173"/>
      <c r="O7" s="173"/>
    </row>
    <row r="8" spans="1:15" ht="15.75">
      <c r="A8" s="247" t="s">
        <v>95</v>
      </c>
      <c r="B8" s="248"/>
      <c r="C8" s="248"/>
      <c r="D8" s="248"/>
      <c r="E8" s="248"/>
      <c r="F8" s="248"/>
      <c r="G8" s="248"/>
      <c r="H8" s="248"/>
      <c r="I8" s="248"/>
      <c r="J8" s="248"/>
      <c r="K8" s="248"/>
      <c r="L8" s="248"/>
      <c r="M8" s="248"/>
      <c r="N8" s="248"/>
      <c r="O8" s="248"/>
    </row>
    <row r="9" spans="1:15" ht="18">
      <c r="A9" s="174"/>
      <c r="B9" s="175"/>
      <c r="C9" s="175"/>
      <c r="D9" s="175"/>
      <c r="E9" s="176"/>
      <c r="F9" s="177"/>
      <c r="G9" s="177"/>
      <c r="H9" s="177"/>
      <c r="I9" s="177"/>
      <c r="J9" s="177"/>
      <c r="K9" s="177"/>
      <c r="L9" s="177"/>
      <c r="M9" s="177"/>
      <c r="N9" s="177"/>
      <c r="O9" s="178" t="s">
        <v>96</v>
      </c>
    </row>
    <row r="10" spans="1:15" ht="25.5">
      <c r="A10" s="179"/>
      <c r="B10" s="180"/>
      <c r="C10" s="180"/>
      <c r="D10" s="181"/>
      <c r="E10" s="182"/>
      <c r="F10" s="215" t="s">
        <v>113</v>
      </c>
      <c r="G10" s="215" t="s">
        <v>114</v>
      </c>
      <c r="H10" s="214" t="s">
        <v>115</v>
      </c>
      <c r="I10" s="214" t="s">
        <v>12</v>
      </c>
      <c r="J10" s="217" t="s">
        <v>116</v>
      </c>
      <c r="K10" s="217" t="s">
        <v>117</v>
      </c>
      <c r="L10" s="216" t="s">
        <v>118</v>
      </c>
      <c r="M10" s="216" t="s">
        <v>119</v>
      </c>
      <c r="N10" s="218" t="s">
        <v>120</v>
      </c>
      <c r="O10" s="218" t="s">
        <v>121</v>
      </c>
    </row>
    <row r="11" spans="1:15">
      <c r="A11" s="263" t="s">
        <v>97</v>
      </c>
      <c r="B11" s="246"/>
      <c r="C11" s="246"/>
      <c r="D11" s="246"/>
      <c r="E11" s="264"/>
      <c r="F11" s="211">
        <f t="shared" ref="F11:F12" si="0">SUM(G11*7.5345)</f>
        <v>10965082.545975003</v>
      </c>
      <c r="G11" s="211">
        <f>SUM(G12:G13)</f>
        <v>1455316.5500000003</v>
      </c>
      <c r="H11" s="211">
        <f>SUM(H12:H13)</f>
        <v>11212650.920940001</v>
      </c>
      <c r="I11" s="211">
        <f>SUM(I12:I13)</f>
        <v>1488174.52</v>
      </c>
      <c r="J11" s="211">
        <f t="shared" ref="J11:J12" si="1">SUM(K11*7.5345)</f>
        <v>9493613.1555000003</v>
      </c>
      <c r="K11" s="211">
        <f>SUM(K12:K13)</f>
        <v>1260019</v>
      </c>
      <c r="L11" s="211">
        <f t="shared" ref="L11:L12" si="2">SUM(M11*7.5345)</f>
        <v>9376828.4055000003</v>
      </c>
      <c r="M11" s="211">
        <f>SUM(M12:M13)</f>
        <v>1244519</v>
      </c>
      <c r="N11" s="211">
        <f t="shared" ref="N11:N12" si="3">SUM(O11*7.5345)</f>
        <v>9376828.4055000003</v>
      </c>
      <c r="O11" s="211">
        <f>SUM(O12:O13)</f>
        <v>1244519</v>
      </c>
    </row>
    <row r="12" spans="1:15">
      <c r="A12" s="249" t="s">
        <v>3</v>
      </c>
      <c r="B12" s="242"/>
      <c r="C12" s="242"/>
      <c r="D12" s="242"/>
      <c r="E12" s="244"/>
      <c r="F12" s="210">
        <f t="shared" si="0"/>
        <v>10662467.867460001</v>
      </c>
      <c r="G12" s="210">
        <v>1415152.6800000002</v>
      </c>
      <c r="H12" s="210">
        <f>SUM(I12*7.5345)</f>
        <v>11211550.959285</v>
      </c>
      <c r="I12" s="210">
        <v>1488028.53</v>
      </c>
      <c r="J12" s="210">
        <f t="shared" si="1"/>
        <v>9492859.7055000011</v>
      </c>
      <c r="K12" s="210">
        <v>1259919</v>
      </c>
      <c r="L12" s="210">
        <f t="shared" si="2"/>
        <v>9376074.9555000011</v>
      </c>
      <c r="M12" s="210">
        <v>1244419</v>
      </c>
      <c r="N12" s="210">
        <f t="shared" si="3"/>
        <v>9376074.9555000011</v>
      </c>
      <c r="O12" s="210">
        <v>1244419</v>
      </c>
    </row>
    <row r="13" spans="1:15">
      <c r="A13" s="265" t="s">
        <v>23</v>
      </c>
      <c r="B13" s="244"/>
      <c r="C13" s="244"/>
      <c r="D13" s="244"/>
      <c r="E13" s="244"/>
      <c r="F13" s="210">
        <f>SUM(G13*7.5345)</f>
        <v>302614.67851500004</v>
      </c>
      <c r="G13" s="210">
        <v>40163.870000000003</v>
      </c>
      <c r="H13" s="210">
        <f>SUM(I13*7.5345)</f>
        <v>1099.9616550000001</v>
      </c>
      <c r="I13" s="210">
        <v>145.99</v>
      </c>
      <c r="J13" s="210">
        <f>SUM(K13*7.5345)</f>
        <v>753.45</v>
      </c>
      <c r="K13" s="210">
        <v>100</v>
      </c>
      <c r="L13" s="210">
        <f>SUM(M13*7.5345)</f>
        <v>753.45</v>
      </c>
      <c r="M13" s="210">
        <v>100</v>
      </c>
      <c r="N13" s="210">
        <f>SUM(O13*7.5345)</f>
        <v>753.45</v>
      </c>
      <c r="O13" s="210">
        <v>100</v>
      </c>
    </row>
    <row r="14" spans="1:15">
      <c r="A14" s="184" t="s">
        <v>98</v>
      </c>
      <c r="B14" s="185"/>
      <c r="C14" s="185"/>
      <c r="D14" s="185"/>
      <c r="E14" s="185"/>
      <c r="F14" s="211">
        <f t="shared" ref="F14:F15" si="4">SUM(G14*7.5345)</f>
        <v>10404992.378445003</v>
      </c>
      <c r="G14" s="211">
        <f>SUM(G15:G16)</f>
        <v>1380979.8100000003</v>
      </c>
      <c r="H14" s="211">
        <f t="shared" ref="H14:H15" si="5">SUM(I14*7.5345)</f>
        <v>11606421.973739998</v>
      </c>
      <c r="I14" s="211">
        <f>SUM(I15:I16)</f>
        <v>1540436.9199999997</v>
      </c>
      <c r="J14" s="211">
        <f t="shared" ref="J14:J15" si="6">SUM(K14*7.5345)</f>
        <v>10116354.649500001</v>
      </c>
      <c r="K14" s="211">
        <f>SUM(K15:K16)</f>
        <v>1342671</v>
      </c>
      <c r="L14" s="211">
        <f t="shared" ref="L14:L15" si="7">SUM(M14*7.5345)</f>
        <v>9662642.1284999996</v>
      </c>
      <c r="M14" s="211">
        <f>SUM(M15:M16)</f>
        <v>1282453</v>
      </c>
      <c r="N14" s="211">
        <f t="shared" ref="N14:N15" si="8">SUM(O14*7.5345)</f>
        <v>9376828.4055000003</v>
      </c>
      <c r="O14" s="211">
        <f>SUM(O15:O16)</f>
        <v>1244519</v>
      </c>
    </row>
    <row r="15" spans="1:15">
      <c r="A15" s="241" t="s">
        <v>99</v>
      </c>
      <c r="B15" s="242"/>
      <c r="C15" s="242"/>
      <c r="D15" s="242"/>
      <c r="E15" s="242"/>
      <c r="F15" s="213">
        <f t="shared" si="4"/>
        <v>9339987.3375750035</v>
      </c>
      <c r="G15" s="210">
        <v>1239629.3500000003</v>
      </c>
      <c r="H15" s="213">
        <f t="shared" si="5"/>
        <v>9423328.4763899986</v>
      </c>
      <c r="I15" s="210">
        <v>1250690.6199999996</v>
      </c>
      <c r="J15" s="213">
        <f t="shared" si="6"/>
        <v>9690112.9155000001</v>
      </c>
      <c r="K15" s="210">
        <v>1286099</v>
      </c>
      <c r="L15" s="213">
        <f t="shared" si="7"/>
        <v>9299185.3830000013</v>
      </c>
      <c r="M15" s="210">
        <v>1234214</v>
      </c>
      <c r="N15" s="213">
        <f t="shared" si="8"/>
        <v>9299185.3830000013</v>
      </c>
      <c r="O15" s="212">
        <v>1234214</v>
      </c>
    </row>
    <row r="16" spans="1:15">
      <c r="A16" s="243" t="s">
        <v>100</v>
      </c>
      <c r="B16" s="244"/>
      <c r="C16" s="244"/>
      <c r="D16" s="244"/>
      <c r="E16" s="244"/>
      <c r="F16" s="213">
        <f>SUM(G16*7.5345)</f>
        <v>1065005.0408699999</v>
      </c>
      <c r="G16" s="213">
        <v>141350.46</v>
      </c>
      <c r="H16" s="213">
        <f>SUM(I16*7.5345)</f>
        <v>2183093.4973499998</v>
      </c>
      <c r="I16" s="213">
        <v>289746.3</v>
      </c>
      <c r="J16" s="213">
        <f>SUM(K16*7.5345)</f>
        <v>426241.734</v>
      </c>
      <c r="K16" s="213">
        <v>56572</v>
      </c>
      <c r="L16" s="213">
        <f>SUM(M16*7.5345)</f>
        <v>363456.74550000002</v>
      </c>
      <c r="M16" s="213">
        <v>48239</v>
      </c>
      <c r="N16" s="213">
        <f>SUM(O16*7.5345)</f>
        <v>77643.022500000006</v>
      </c>
      <c r="O16" s="212">
        <v>10305</v>
      </c>
    </row>
    <row r="17" spans="1:15">
      <c r="A17" s="245" t="s">
        <v>101</v>
      </c>
      <c r="B17" s="246"/>
      <c r="C17" s="246"/>
      <c r="D17" s="246"/>
      <c r="E17" s="246"/>
      <c r="F17" s="211">
        <f>SUM(F11-F14)</f>
        <v>560090.16753000021</v>
      </c>
      <c r="G17" s="211">
        <f t="shared" ref="G17:O17" si="9">SUM(G11-G14)</f>
        <v>74336.739999999991</v>
      </c>
      <c r="H17" s="211">
        <f t="shared" si="9"/>
        <v>-393771.05279999785</v>
      </c>
      <c r="I17" s="211">
        <f t="shared" si="9"/>
        <v>-52262.399999999674</v>
      </c>
      <c r="J17" s="211">
        <f t="shared" si="9"/>
        <v>-622741.49400000088</v>
      </c>
      <c r="K17" s="211">
        <f t="shared" si="9"/>
        <v>-82652</v>
      </c>
      <c r="L17" s="211">
        <f t="shared" si="9"/>
        <v>-285813.7229999993</v>
      </c>
      <c r="M17" s="211">
        <f t="shared" si="9"/>
        <v>-37934</v>
      </c>
      <c r="N17" s="211">
        <f t="shared" si="9"/>
        <v>0</v>
      </c>
      <c r="O17" s="211">
        <f t="shared" si="9"/>
        <v>0</v>
      </c>
    </row>
    <row r="18" spans="1:15" ht="18">
      <c r="A18" s="172"/>
      <c r="B18" s="188"/>
      <c r="C18" s="188"/>
      <c r="D18" s="188"/>
      <c r="E18" s="188"/>
      <c r="F18" s="188"/>
      <c r="G18" s="188"/>
      <c r="H18" s="188"/>
      <c r="I18" s="188"/>
      <c r="J18" s="189"/>
      <c r="K18" s="189"/>
      <c r="L18" s="189"/>
      <c r="M18" s="189"/>
      <c r="N18" s="189"/>
      <c r="O18" s="189"/>
    </row>
    <row r="19" spans="1:15" ht="15.75">
      <c r="A19" s="247" t="s">
        <v>102</v>
      </c>
      <c r="B19" s="248"/>
      <c r="C19" s="248"/>
      <c r="D19" s="248"/>
      <c r="E19" s="248"/>
      <c r="F19" s="248"/>
      <c r="G19" s="248"/>
      <c r="H19" s="248"/>
      <c r="I19" s="248"/>
      <c r="J19" s="248"/>
      <c r="K19" s="248"/>
      <c r="L19" s="248"/>
      <c r="M19" s="248"/>
      <c r="N19" s="248"/>
      <c r="O19" s="248"/>
    </row>
    <row r="20" spans="1:15" ht="18">
      <c r="A20" s="172"/>
      <c r="B20" s="188"/>
      <c r="C20" s="188"/>
      <c r="D20" s="188"/>
      <c r="E20" s="188"/>
      <c r="F20" s="188"/>
      <c r="G20" s="188"/>
      <c r="H20" s="188"/>
      <c r="I20" s="188"/>
      <c r="J20" s="189"/>
      <c r="K20" s="189"/>
      <c r="L20" s="189"/>
      <c r="M20" s="189"/>
      <c r="N20" s="189"/>
      <c r="O20" s="189"/>
    </row>
    <row r="21" spans="1:15" ht="25.5">
      <c r="A21" s="179"/>
      <c r="B21" s="180"/>
      <c r="C21" s="180"/>
      <c r="D21" s="181"/>
      <c r="E21" s="182"/>
      <c r="F21" s="215" t="s">
        <v>113</v>
      </c>
      <c r="G21" s="215" t="s">
        <v>114</v>
      </c>
      <c r="H21" s="214" t="s">
        <v>115</v>
      </c>
      <c r="I21" s="214" t="s">
        <v>12</v>
      </c>
      <c r="J21" s="217" t="s">
        <v>116</v>
      </c>
      <c r="K21" s="217" t="s">
        <v>117</v>
      </c>
      <c r="L21" s="216" t="s">
        <v>118</v>
      </c>
      <c r="M21" s="216" t="s">
        <v>119</v>
      </c>
      <c r="N21" s="218" t="s">
        <v>120</v>
      </c>
      <c r="O21" s="218" t="s">
        <v>121</v>
      </c>
    </row>
    <row r="22" spans="1:15">
      <c r="A22" s="249" t="s">
        <v>103</v>
      </c>
      <c r="B22" s="250"/>
      <c r="C22" s="250"/>
      <c r="D22" s="250"/>
      <c r="E22" s="251"/>
      <c r="F22" s="186">
        <v>0</v>
      </c>
      <c r="G22" s="186">
        <v>0</v>
      </c>
      <c r="H22" s="186">
        <v>0</v>
      </c>
      <c r="I22" s="186">
        <v>0</v>
      </c>
      <c r="J22" s="186">
        <v>0</v>
      </c>
      <c r="K22" s="186">
        <v>0</v>
      </c>
      <c r="L22" s="186">
        <v>0</v>
      </c>
      <c r="M22" s="186">
        <v>0</v>
      </c>
      <c r="N22" s="186">
        <v>0</v>
      </c>
      <c r="O22" s="186">
        <v>0</v>
      </c>
    </row>
    <row r="23" spans="1:15">
      <c r="A23" s="249" t="s">
        <v>104</v>
      </c>
      <c r="B23" s="242"/>
      <c r="C23" s="242"/>
      <c r="D23" s="242"/>
      <c r="E23" s="242"/>
      <c r="F23" s="186">
        <f>SUM(G23*7.5345)</f>
        <v>600000.03730500001</v>
      </c>
      <c r="G23" s="213">
        <v>79633.69</v>
      </c>
      <c r="H23" s="186">
        <v>0</v>
      </c>
      <c r="I23" s="186">
        <v>0</v>
      </c>
      <c r="J23" s="186">
        <v>0</v>
      </c>
      <c r="K23" s="186">
        <v>0</v>
      </c>
      <c r="L23" s="186">
        <v>0</v>
      </c>
      <c r="M23" s="186">
        <v>0</v>
      </c>
      <c r="N23" s="186">
        <v>0</v>
      </c>
      <c r="O23" s="186">
        <v>0</v>
      </c>
    </row>
    <row r="24" spans="1:15">
      <c r="A24" s="245" t="s">
        <v>105</v>
      </c>
      <c r="B24" s="246"/>
      <c r="C24" s="246"/>
      <c r="D24" s="246"/>
      <c r="E24" s="246"/>
      <c r="F24" s="183">
        <f>SUM(F22-F23)</f>
        <v>-600000.03730500001</v>
      </c>
      <c r="G24" s="211">
        <f>SUM(G22-G23)</f>
        <v>-79633.69</v>
      </c>
      <c r="H24" s="183">
        <v>0</v>
      </c>
      <c r="I24" s="183">
        <v>0</v>
      </c>
      <c r="J24" s="183">
        <v>0</v>
      </c>
      <c r="K24" s="183">
        <v>0</v>
      </c>
      <c r="L24" s="183">
        <v>0</v>
      </c>
      <c r="M24" s="183">
        <v>0</v>
      </c>
      <c r="N24" s="183">
        <v>0</v>
      </c>
      <c r="O24" s="183">
        <v>0</v>
      </c>
    </row>
    <row r="25" spans="1:15" ht="18">
      <c r="A25" s="190"/>
      <c r="B25" s="188"/>
      <c r="C25" s="188"/>
      <c r="D25" s="188"/>
      <c r="E25" s="188"/>
      <c r="F25" s="188"/>
      <c r="G25" s="188"/>
      <c r="H25" s="188"/>
      <c r="I25" s="188"/>
      <c r="J25" s="189"/>
      <c r="K25" s="189"/>
      <c r="L25" s="189"/>
      <c r="M25" s="189"/>
      <c r="N25" s="189"/>
      <c r="O25" s="189"/>
    </row>
    <row r="26" spans="1:15" ht="15.75">
      <c r="A26" s="247" t="s">
        <v>106</v>
      </c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</row>
    <row r="27" spans="1:15" ht="18">
      <c r="A27" s="190"/>
      <c r="B27" s="188"/>
      <c r="C27" s="188"/>
      <c r="D27" s="188"/>
      <c r="E27" s="188"/>
      <c r="F27" s="188"/>
      <c r="G27" s="188"/>
      <c r="H27" s="188"/>
      <c r="I27" s="188"/>
      <c r="J27" s="189"/>
      <c r="K27" s="189"/>
      <c r="L27" s="189"/>
      <c r="M27" s="189"/>
      <c r="N27" s="189"/>
      <c r="O27" s="189"/>
    </row>
    <row r="28" spans="1:15" ht="25.5">
      <c r="A28" s="179"/>
      <c r="B28" s="180"/>
      <c r="C28" s="180"/>
      <c r="D28" s="181"/>
      <c r="E28" s="182"/>
      <c r="F28" s="215" t="s">
        <v>113</v>
      </c>
      <c r="G28" s="215" t="s">
        <v>114</v>
      </c>
      <c r="H28" s="214" t="s">
        <v>115</v>
      </c>
      <c r="I28" s="214" t="s">
        <v>12</v>
      </c>
      <c r="J28" s="217" t="s">
        <v>116</v>
      </c>
      <c r="K28" s="217" t="s">
        <v>117</v>
      </c>
      <c r="L28" s="216" t="s">
        <v>118</v>
      </c>
      <c r="M28" s="216" t="s">
        <v>119</v>
      </c>
      <c r="N28" s="218" t="s">
        <v>120</v>
      </c>
      <c r="O28" s="218" t="s">
        <v>121</v>
      </c>
    </row>
    <row r="29" spans="1:15">
      <c r="A29" s="256" t="s">
        <v>107</v>
      </c>
      <c r="B29" s="257"/>
      <c r="C29" s="257"/>
      <c r="D29" s="257"/>
      <c r="E29" s="258"/>
      <c r="F29" s="219"/>
      <c r="G29" s="219"/>
      <c r="H29" s="219">
        <v>804717.89</v>
      </c>
      <c r="I29" s="219">
        <f>SUM(H29/7.5345)</f>
        <v>106804.41834229212</v>
      </c>
      <c r="J29" s="219">
        <f>SUM(K29*7.5345)</f>
        <v>908555.21700000006</v>
      </c>
      <c r="K29" s="219">
        <v>120586</v>
      </c>
      <c r="L29" s="219">
        <v>285813.71999999997</v>
      </c>
      <c r="M29" s="219">
        <v>37934</v>
      </c>
      <c r="N29" s="219">
        <v>0</v>
      </c>
      <c r="O29" s="219">
        <v>0</v>
      </c>
    </row>
    <row r="30" spans="1:15" ht="32.25" customHeight="1">
      <c r="A30" s="259" t="s">
        <v>108</v>
      </c>
      <c r="B30" s="260"/>
      <c r="C30" s="260"/>
      <c r="D30" s="260"/>
      <c r="E30" s="261"/>
      <c r="F30" s="220">
        <v>1144703.68</v>
      </c>
      <c r="G30" s="220">
        <f>SUM(F30/7.5345)</f>
        <v>151928.28721215739</v>
      </c>
      <c r="H30" s="220">
        <f>SUM(I30*7.5345)</f>
        <v>393771.0528</v>
      </c>
      <c r="I30" s="220">
        <v>52262.400000000001</v>
      </c>
      <c r="J30" s="220">
        <f>SUM(K30*7.5345)</f>
        <v>622741.49400000006</v>
      </c>
      <c r="K30" s="220">
        <v>82652</v>
      </c>
      <c r="L30" s="220">
        <f>SUM(M30*7.5345)</f>
        <v>285813.723</v>
      </c>
      <c r="M30" s="220">
        <v>37934</v>
      </c>
      <c r="N30" s="191">
        <v>0</v>
      </c>
      <c r="O30" s="187">
        <v>0</v>
      </c>
    </row>
    <row r="31" spans="1:15">
      <c r="A31" s="138"/>
      <c r="B31" s="138"/>
      <c r="C31" s="138"/>
      <c r="D31" s="138"/>
      <c r="E31" s="138"/>
      <c r="F31" s="240"/>
      <c r="G31" s="240"/>
      <c r="H31" s="138"/>
      <c r="I31" s="138"/>
      <c r="J31" s="138"/>
      <c r="K31" s="138"/>
      <c r="L31" s="138"/>
      <c r="M31" s="138"/>
      <c r="N31" s="138"/>
      <c r="O31" s="138"/>
    </row>
    <row r="32" spans="1:15">
      <c r="A32" s="138"/>
      <c r="B32" s="138"/>
      <c r="C32" s="138"/>
      <c r="D32" s="138"/>
      <c r="E32" s="138"/>
      <c r="F32" s="240"/>
      <c r="G32" s="240"/>
      <c r="H32" s="138"/>
      <c r="I32" s="138"/>
      <c r="J32" s="138"/>
      <c r="K32" s="138"/>
      <c r="L32" s="138"/>
      <c r="M32" s="138"/>
      <c r="N32" s="138"/>
      <c r="O32" s="138"/>
    </row>
    <row r="33" spans="1:15">
      <c r="A33" s="241" t="s">
        <v>109</v>
      </c>
      <c r="B33" s="242"/>
      <c r="C33" s="242"/>
      <c r="D33" s="242"/>
      <c r="E33" s="242"/>
      <c r="F33" s="213">
        <v>0</v>
      </c>
      <c r="G33" s="213">
        <f>SUM(G17+G24)</f>
        <v>-5296.9500000000116</v>
      </c>
      <c r="H33" s="213">
        <f>SUM(H17+H30)</f>
        <v>2.1536834537982941E-9</v>
      </c>
      <c r="I33" s="213">
        <f>SUM(I17+I30)</f>
        <v>3.2741809263825417E-10</v>
      </c>
      <c r="J33" s="213">
        <v>0</v>
      </c>
      <c r="K33" s="213">
        <f>SUM(K17+K30)</f>
        <v>0</v>
      </c>
      <c r="L33" s="213">
        <v>0</v>
      </c>
      <c r="M33" s="213">
        <f>SUM(M17+M24+M30)</f>
        <v>0</v>
      </c>
      <c r="N33" s="213">
        <v>0</v>
      </c>
      <c r="O33" s="213">
        <v>0</v>
      </c>
    </row>
    <row r="34" spans="1:15" ht="15.75">
      <c r="A34" s="192"/>
      <c r="B34" s="193"/>
      <c r="C34" s="193"/>
      <c r="D34" s="193"/>
      <c r="E34" s="193"/>
      <c r="F34" s="194"/>
      <c r="G34" s="194"/>
      <c r="H34" s="194"/>
      <c r="I34" s="194"/>
      <c r="J34" s="194"/>
      <c r="K34" s="194"/>
      <c r="L34" s="194"/>
      <c r="M34" s="194"/>
      <c r="N34" s="194"/>
      <c r="O34" s="194"/>
    </row>
    <row r="35" spans="1:15" ht="34.5" customHeight="1">
      <c r="A35" s="254" t="s">
        <v>110</v>
      </c>
      <c r="B35" s="255"/>
      <c r="C35" s="255"/>
      <c r="D35" s="255"/>
      <c r="E35" s="255"/>
      <c r="F35" s="255"/>
      <c r="G35" s="255"/>
      <c r="H35" s="255"/>
      <c r="I35" s="255"/>
      <c r="J35" s="255"/>
      <c r="K35" s="255"/>
      <c r="L35" s="255"/>
      <c r="M35" s="255"/>
      <c r="N35" s="255"/>
      <c r="O35" s="255"/>
    </row>
    <row r="36" spans="1:15">
      <c r="A36" s="138"/>
      <c r="B36" s="138"/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</row>
    <row r="37" spans="1:15" ht="28.5" customHeight="1">
      <c r="A37" s="254" t="s">
        <v>111</v>
      </c>
      <c r="B37" s="255"/>
      <c r="C37" s="255"/>
      <c r="D37" s="255"/>
      <c r="E37" s="255"/>
      <c r="F37" s="255"/>
      <c r="G37" s="255"/>
      <c r="H37" s="255"/>
      <c r="I37" s="255"/>
      <c r="J37" s="255"/>
      <c r="K37" s="255"/>
      <c r="L37" s="255"/>
      <c r="M37" s="255"/>
      <c r="N37" s="255"/>
      <c r="O37" s="255"/>
    </row>
    <row r="38" spans="1:15">
      <c r="A38" s="138"/>
      <c r="B38" s="13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</row>
    <row r="39" spans="1:15" ht="31.5" customHeight="1">
      <c r="A39" s="254" t="s">
        <v>112</v>
      </c>
      <c r="B39" s="255"/>
      <c r="C39" s="255"/>
      <c r="D39" s="255"/>
      <c r="E39" s="255"/>
      <c r="F39" s="255"/>
      <c r="G39" s="255"/>
      <c r="H39" s="255"/>
      <c r="I39" s="255"/>
      <c r="J39" s="255"/>
      <c r="K39" s="255"/>
      <c r="L39" s="255"/>
      <c r="M39" s="255"/>
      <c r="N39" s="255"/>
      <c r="O39" s="255"/>
    </row>
    <row r="40" spans="1:15">
      <c r="A40" s="138"/>
      <c r="B40" s="138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</row>
    <row r="42" spans="1:15">
      <c r="A42" s="138" t="s">
        <v>150</v>
      </c>
      <c r="G42" s="138" t="s">
        <v>142</v>
      </c>
      <c r="J42" s="138" t="s">
        <v>146</v>
      </c>
    </row>
    <row r="43" spans="1:15">
      <c r="A43" s="138" t="s">
        <v>140</v>
      </c>
      <c r="G43" s="138" t="s">
        <v>143</v>
      </c>
      <c r="I43" s="138" t="s">
        <v>145</v>
      </c>
      <c r="J43" s="138" t="s">
        <v>147</v>
      </c>
    </row>
    <row r="44" spans="1:15">
      <c r="A44" s="138" t="s">
        <v>141</v>
      </c>
      <c r="G44" s="138" t="s">
        <v>144</v>
      </c>
      <c r="J44" s="138" t="s">
        <v>148</v>
      </c>
    </row>
  </sheetData>
  <mergeCells count="21">
    <mergeCell ref="C1:L2"/>
    <mergeCell ref="A37:O37"/>
    <mergeCell ref="A39:O39"/>
    <mergeCell ref="A24:E24"/>
    <mergeCell ref="A26:O26"/>
    <mergeCell ref="A29:E29"/>
    <mergeCell ref="A30:E30"/>
    <mergeCell ref="A33:E33"/>
    <mergeCell ref="A35:O35"/>
    <mergeCell ref="A23:E23"/>
    <mergeCell ref="A4:O4"/>
    <mergeCell ref="A6:O6"/>
    <mergeCell ref="A8:O8"/>
    <mergeCell ref="A11:E11"/>
    <mergeCell ref="A12:E12"/>
    <mergeCell ref="A13:E13"/>
    <mergeCell ref="A15:E15"/>
    <mergeCell ref="A16:E16"/>
    <mergeCell ref="A17:E17"/>
    <mergeCell ref="A19:O19"/>
    <mergeCell ref="A22:E22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8"/>
  <sheetViews>
    <sheetView workbookViewId="0">
      <selection activeCell="A13" sqref="A13:XFD13"/>
    </sheetView>
  </sheetViews>
  <sheetFormatPr defaultRowHeight="15"/>
  <cols>
    <col min="1" max="1" width="12.5703125" customWidth="1"/>
    <col min="2" max="2" width="11" customWidth="1"/>
    <col min="3" max="3" width="13.28515625" style="14" customWidth="1"/>
    <col min="4" max="4" width="27.28515625" customWidth="1"/>
    <col min="5" max="5" width="17.28515625" customWidth="1"/>
    <col min="6" max="6" width="15.7109375" customWidth="1"/>
    <col min="7" max="7" width="15.5703125" customWidth="1"/>
    <col min="8" max="8" width="16.140625" customWidth="1"/>
    <col min="9" max="9" width="16.28515625" customWidth="1"/>
  </cols>
  <sheetData>
    <row r="1" spans="1:9">
      <c r="D1" t="s">
        <v>1</v>
      </c>
    </row>
    <row r="2" spans="1:9">
      <c r="D2" t="s">
        <v>2</v>
      </c>
    </row>
    <row r="3" spans="1:9">
      <c r="D3" t="s">
        <v>3</v>
      </c>
    </row>
    <row r="4" spans="1:9" ht="15.75" thickBot="1"/>
    <row r="5" spans="1:9" ht="26.25" thickBot="1">
      <c r="A5" s="1" t="s">
        <v>7</v>
      </c>
      <c r="B5" s="1" t="s">
        <v>8</v>
      </c>
      <c r="C5" s="15" t="s">
        <v>17</v>
      </c>
      <c r="D5" s="1" t="s">
        <v>4</v>
      </c>
      <c r="E5" s="1" t="s">
        <v>11</v>
      </c>
      <c r="F5" s="1" t="s">
        <v>12</v>
      </c>
      <c r="G5" s="1" t="s">
        <v>13</v>
      </c>
      <c r="H5" s="1" t="s">
        <v>14</v>
      </c>
      <c r="I5" s="1" t="s">
        <v>15</v>
      </c>
    </row>
    <row r="6" spans="1:9">
      <c r="A6" s="16">
        <v>6</v>
      </c>
      <c r="B6" s="266" t="s">
        <v>3</v>
      </c>
      <c r="C6" s="267"/>
      <c r="D6" s="268"/>
      <c r="E6" s="17">
        <f>SUM(E7:E15)</f>
        <v>1415152.6800000002</v>
      </c>
      <c r="F6" s="17">
        <f>SUM(F7:F15)</f>
        <v>1488028.53</v>
      </c>
      <c r="G6" s="17">
        <f>SUM(G7:G15)</f>
        <v>1259919</v>
      </c>
      <c r="H6" s="171">
        <f>SUM(H7:H15)</f>
        <v>1244419</v>
      </c>
      <c r="I6" s="17">
        <f>SUM(I7:I15)</f>
        <v>1244419</v>
      </c>
    </row>
    <row r="7" spans="1:9" s="19" customFormat="1" ht="47.25" customHeight="1">
      <c r="A7" s="8"/>
      <c r="B7" s="10">
        <v>503</v>
      </c>
      <c r="C7" s="10">
        <v>63</v>
      </c>
      <c r="D7" s="6" t="s">
        <v>21</v>
      </c>
      <c r="E7" s="6">
        <v>73633.789999999994</v>
      </c>
      <c r="F7" s="9">
        <v>13670.45</v>
      </c>
      <c r="G7" s="9">
        <v>12550</v>
      </c>
      <c r="H7" s="5">
        <v>12550</v>
      </c>
      <c r="I7" s="9">
        <v>12550</v>
      </c>
    </row>
    <row r="8" spans="1:9" s="20" customFormat="1" ht="40.5" customHeight="1">
      <c r="A8" s="8"/>
      <c r="B8" s="10">
        <v>512</v>
      </c>
      <c r="C8" s="10"/>
      <c r="D8" s="6" t="s">
        <v>21</v>
      </c>
      <c r="E8" s="6">
        <v>1055096.6200000001</v>
      </c>
      <c r="F8" s="9">
        <v>1082354.5</v>
      </c>
      <c r="G8" s="9">
        <v>1080000</v>
      </c>
      <c r="H8" s="5">
        <v>1080000</v>
      </c>
      <c r="I8" s="9">
        <v>1080000</v>
      </c>
    </row>
    <row r="9" spans="1:9" s="21" customFormat="1" ht="39.75" customHeight="1">
      <c r="A9" s="8"/>
      <c r="B9" s="10">
        <v>560</v>
      </c>
      <c r="C9" s="10"/>
      <c r="D9" s="6" t="s">
        <v>21</v>
      </c>
      <c r="E9" s="6">
        <v>37682.089999999997</v>
      </c>
      <c r="F9" s="9">
        <v>148940.32999999999</v>
      </c>
      <c r="G9" s="9">
        <v>16500</v>
      </c>
      <c r="H9" s="4"/>
      <c r="I9" s="6"/>
    </row>
    <row r="10" spans="1:9" s="14" customFormat="1">
      <c r="A10" s="8"/>
      <c r="B10" s="10">
        <v>1110</v>
      </c>
      <c r="C10" s="10">
        <v>64</v>
      </c>
      <c r="D10" s="6" t="s">
        <v>19</v>
      </c>
      <c r="E10" s="6">
        <v>1.79</v>
      </c>
      <c r="F10" s="7">
        <v>13.27</v>
      </c>
      <c r="G10" s="7">
        <v>3</v>
      </c>
      <c r="H10" s="12">
        <v>3</v>
      </c>
      <c r="I10" s="7">
        <v>3</v>
      </c>
    </row>
    <row r="11" spans="1:9" s="18" customFormat="1" ht="54" customHeight="1">
      <c r="A11" s="8"/>
      <c r="B11" s="10">
        <v>432</v>
      </c>
      <c r="C11" s="10">
        <v>65</v>
      </c>
      <c r="D11" s="6" t="s">
        <v>20</v>
      </c>
      <c r="E11" s="6">
        <v>2106.31</v>
      </c>
      <c r="F11" s="9">
        <v>7299.76</v>
      </c>
      <c r="G11" s="9">
        <v>6000</v>
      </c>
      <c r="H11" s="5">
        <v>6000</v>
      </c>
      <c r="I11" s="9">
        <v>6000</v>
      </c>
    </row>
    <row r="12" spans="1:9" ht="66.75" customHeight="1">
      <c r="A12" s="8"/>
      <c r="B12" s="170" t="s">
        <v>33</v>
      </c>
      <c r="C12" s="10">
        <v>66</v>
      </c>
      <c r="D12" s="6" t="s">
        <v>16</v>
      </c>
      <c r="E12" s="6">
        <v>9998.67</v>
      </c>
      <c r="F12" s="9">
        <v>9794.94</v>
      </c>
      <c r="G12" s="9">
        <v>1400</v>
      </c>
      <c r="H12" s="5">
        <v>1400</v>
      </c>
      <c r="I12" s="9">
        <v>1400</v>
      </c>
    </row>
    <row r="13" spans="1:9" s="22" customFormat="1" ht="64.5" customHeight="1">
      <c r="A13" s="8"/>
      <c r="B13" s="10">
        <v>611</v>
      </c>
      <c r="C13" s="10"/>
      <c r="D13" s="6" t="s">
        <v>16</v>
      </c>
      <c r="E13" s="6">
        <v>5196.25</v>
      </c>
      <c r="F13" s="9">
        <v>8892.43</v>
      </c>
      <c r="G13" s="9">
        <v>10000</v>
      </c>
      <c r="H13" s="5">
        <v>10000</v>
      </c>
      <c r="I13" s="9">
        <v>10000</v>
      </c>
    </row>
    <row r="14" spans="1:9" ht="39">
      <c r="A14" s="2"/>
      <c r="B14" s="3" t="s">
        <v>9</v>
      </c>
      <c r="C14" s="3" t="s">
        <v>18</v>
      </c>
      <c r="D14" s="6" t="s">
        <v>6</v>
      </c>
      <c r="E14" s="6">
        <v>2340.0500000000002</v>
      </c>
      <c r="F14" s="9">
        <v>6901.59</v>
      </c>
      <c r="G14" s="7">
        <v>3366</v>
      </c>
      <c r="H14" s="12">
        <v>4366</v>
      </c>
      <c r="I14" s="7">
        <v>4366</v>
      </c>
    </row>
    <row r="15" spans="1:9" ht="39">
      <c r="A15" s="2"/>
      <c r="B15" s="3" t="s">
        <v>10</v>
      </c>
      <c r="C15" s="3"/>
      <c r="D15" s="6" t="s">
        <v>6</v>
      </c>
      <c r="E15" s="6">
        <v>229097.11</v>
      </c>
      <c r="F15" s="9">
        <v>210161.26</v>
      </c>
      <c r="G15" s="9">
        <v>130100</v>
      </c>
      <c r="H15" s="5">
        <v>130100</v>
      </c>
      <c r="I15" s="9">
        <v>130100</v>
      </c>
    </row>
    <row r="16" spans="1:9">
      <c r="A16" s="16">
        <v>7</v>
      </c>
      <c r="B16" s="266" t="s">
        <v>23</v>
      </c>
      <c r="C16" s="267"/>
      <c r="D16" s="268"/>
      <c r="E16" s="17">
        <f>SUM(E17)</f>
        <v>40163.870000000003</v>
      </c>
      <c r="F16" s="17">
        <f>SUM(F17)</f>
        <v>145.99</v>
      </c>
      <c r="G16" s="17">
        <f>SUM(G17)</f>
        <v>100</v>
      </c>
      <c r="H16" s="171">
        <v>100</v>
      </c>
      <c r="I16" s="17">
        <v>100</v>
      </c>
    </row>
    <row r="17" spans="1:9" ht="39">
      <c r="B17" s="11">
        <v>711</v>
      </c>
      <c r="C17" s="2">
        <v>72</v>
      </c>
      <c r="D17" s="6" t="s">
        <v>22</v>
      </c>
      <c r="E17" s="6">
        <v>40163.870000000003</v>
      </c>
      <c r="F17" s="7">
        <v>145.99</v>
      </c>
      <c r="G17" s="7">
        <v>100</v>
      </c>
      <c r="H17" s="12">
        <v>100</v>
      </c>
      <c r="I17" s="7">
        <v>100</v>
      </c>
    </row>
    <row r="18" spans="1:9">
      <c r="A18" s="269" t="s">
        <v>5</v>
      </c>
      <c r="B18" s="269"/>
      <c r="C18" s="269"/>
      <c r="D18" s="270"/>
      <c r="E18" s="13">
        <f>SUM(E16+E6)</f>
        <v>1455316.5500000003</v>
      </c>
      <c r="F18" s="13">
        <f>SUM(F16+F6)</f>
        <v>1488174.52</v>
      </c>
      <c r="G18" s="13">
        <f>SUM(G6+G16)</f>
        <v>1260019</v>
      </c>
      <c r="H18" s="13">
        <f>SUM(H6+H16)</f>
        <v>1244519</v>
      </c>
      <c r="I18" s="13">
        <f>SUM(I6+I16)</f>
        <v>1244519</v>
      </c>
    </row>
  </sheetData>
  <mergeCells count="3">
    <mergeCell ref="B6:D6"/>
    <mergeCell ref="B16:D16"/>
    <mergeCell ref="A18:D18"/>
  </mergeCells>
  <pageMargins left="0.11811023622047245" right="0.11811023622047245" top="0.35433070866141736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I45"/>
  <sheetViews>
    <sheetView workbookViewId="0">
      <selection activeCell="A12" sqref="A12:XFD12"/>
    </sheetView>
  </sheetViews>
  <sheetFormatPr defaultRowHeight="15"/>
  <cols>
    <col min="1" max="1" width="12.5703125" customWidth="1"/>
    <col min="2" max="2" width="13.140625" style="32" customWidth="1"/>
    <col min="3" max="3" width="11.85546875" style="32" customWidth="1"/>
    <col min="4" max="4" width="25" customWidth="1"/>
    <col min="5" max="5" width="16" customWidth="1"/>
    <col min="6" max="6" width="13.28515625" customWidth="1"/>
    <col min="7" max="7" width="13.140625" customWidth="1"/>
    <col min="8" max="8" width="15" customWidth="1"/>
    <col min="9" max="9" width="14.85546875" customWidth="1"/>
  </cols>
  <sheetData>
    <row r="2" spans="1:9">
      <c r="E2" s="22" t="s">
        <v>24</v>
      </c>
    </row>
    <row r="3" spans="1:9" ht="15.75" thickBot="1"/>
    <row r="4" spans="1:9" ht="39" thickBot="1">
      <c r="A4" s="67" t="s">
        <v>7</v>
      </c>
      <c r="B4" s="67" t="s">
        <v>17</v>
      </c>
      <c r="C4" s="67" t="s">
        <v>8</v>
      </c>
      <c r="D4" s="15" t="s">
        <v>4</v>
      </c>
      <c r="E4" s="125" t="s">
        <v>11</v>
      </c>
      <c r="F4" s="125" t="s">
        <v>12</v>
      </c>
      <c r="G4" s="125" t="s">
        <v>13</v>
      </c>
      <c r="H4" s="125" t="s">
        <v>14</v>
      </c>
      <c r="I4" s="125" t="s">
        <v>15</v>
      </c>
    </row>
    <row r="5" spans="1:9">
      <c r="A5" s="37">
        <v>3</v>
      </c>
      <c r="B5" s="37"/>
      <c r="C5" s="37"/>
      <c r="D5" s="23" t="s">
        <v>5</v>
      </c>
      <c r="E5" s="23">
        <f>SUM(E6:E25)</f>
        <v>1239629.3500000003</v>
      </c>
      <c r="F5" s="24">
        <f>SUM(F6:F25)</f>
        <v>1250690.6199999996</v>
      </c>
      <c r="G5" s="24">
        <f>SUM(G6:G25)</f>
        <v>1286099</v>
      </c>
      <c r="H5" s="25">
        <f>SUM(H6:H25)</f>
        <v>1234214</v>
      </c>
      <c r="I5" s="24">
        <f>SUM(I6:I25)</f>
        <v>1234214</v>
      </c>
    </row>
    <row r="6" spans="1:9" s="22" customFormat="1" ht="18.75" customHeight="1">
      <c r="A6" s="8"/>
      <c r="B6" s="8">
        <v>31</v>
      </c>
      <c r="C6" s="49" t="s">
        <v>33</v>
      </c>
      <c r="D6" s="51" t="s">
        <v>32</v>
      </c>
      <c r="E6" s="51"/>
      <c r="F6" s="227">
        <v>1592.67</v>
      </c>
      <c r="G6" s="53">
        <v>850</v>
      </c>
      <c r="H6" s="52">
        <v>150</v>
      </c>
      <c r="I6" s="53">
        <v>150</v>
      </c>
    </row>
    <row r="7" spans="1:9" s="75" customFormat="1" ht="16.5" customHeight="1">
      <c r="A7" s="8"/>
      <c r="B7" s="8"/>
      <c r="C7" s="49" t="s">
        <v>36</v>
      </c>
      <c r="D7" s="80" t="s">
        <v>32</v>
      </c>
      <c r="E7" s="80"/>
      <c r="F7" s="221"/>
      <c r="G7" s="82">
        <v>350</v>
      </c>
      <c r="H7" s="81">
        <v>345</v>
      </c>
      <c r="I7" s="82">
        <v>345</v>
      </c>
    </row>
    <row r="8" spans="1:9" s="90" customFormat="1" ht="16.5" customHeight="1">
      <c r="A8" s="8"/>
      <c r="B8" s="8"/>
      <c r="C8" s="49" t="s">
        <v>37</v>
      </c>
      <c r="D8" s="94" t="s">
        <v>32</v>
      </c>
      <c r="E8" s="221">
        <v>1044230.71</v>
      </c>
      <c r="F8" s="227">
        <v>1064436.92</v>
      </c>
      <c r="G8" s="96">
        <v>1066000</v>
      </c>
      <c r="H8" s="95">
        <v>1066000</v>
      </c>
      <c r="I8" s="96">
        <v>1066000</v>
      </c>
    </row>
    <row r="9" spans="1:9" ht="17.25" customHeight="1">
      <c r="A9" s="2"/>
      <c r="B9" s="8">
        <v>32</v>
      </c>
      <c r="C9" s="49" t="s">
        <v>9</v>
      </c>
      <c r="D9" s="26" t="s">
        <v>27</v>
      </c>
      <c r="E9" s="221">
        <v>15.53</v>
      </c>
      <c r="F9" s="227">
        <v>2919.9</v>
      </c>
      <c r="G9" s="28">
        <v>1366</v>
      </c>
      <c r="H9" s="29">
        <v>1366</v>
      </c>
      <c r="I9" s="28">
        <v>1366</v>
      </c>
    </row>
    <row r="10" spans="1:9" ht="17.25" customHeight="1">
      <c r="A10" s="2"/>
      <c r="B10" s="8"/>
      <c r="C10" s="49" t="s">
        <v>10</v>
      </c>
      <c r="D10" s="26" t="s">
        <v>27</v>
      </c>
      <c r="E10" s="221">
        <v>98793.55</v>
      </c>
      <c r="F10" s="227">
        <v>114468.11</v>
      </c>
      <c r="G10" s="27">
        <v>129500</v>
      </c>
      <c r="H10" s="31">
        <v>129500</v>
      </c>
      <c r="I10" s="27">
        <v>129500</v>
      </c>
    </row>
    <row r="11" spans="1:9" s="50" customFormat="1" ht="17.25" customHeight="1">
      <c r="A11" s="2"/>
      <c r="B11" s="8"/>
      <c r="C11" s="49" t="s">
        <v>33</v>
      </c>
      <c r="D11" s="55" t="s">
        <v>27</v>
      </c>
      <c r="E11" s="221">
        <v>2317.92</v>
      </c>
      <c r="F11" s="227">
        <v>7088.72</v>
      </c>
      <c r="G11" s="56">
        <v>3600</v>
      </c>
      <c r="H11" s="57">
        <v>500</v>
      </c>
      <c r="I11" s="58">
        <v>500</v>
      </c>
    </row>
    <row r="12" spans="1:9" s="66" customFormat="1" ht="15" customHeight="1">
      <c r="A12" s="2"/>
      <c r="B12" s="8"/>
      <c r="C12" s="49" t="s">
        <v>35</v>
      </c>
      <c r="D12" s="72" t="s">
        <v>27</v>
      </c>
      <c r="E12" s="221">
        <v>2116.9299999999998</v>
      </c>
      <c r="F12" s="227">
        <v>7388.03</v>
      </c>
      <c r="G12" s="74">
        <v>6000</v>
      </c>
      <c r="H12" s="73">
        <v>6000</v>
      </c>
      <c r="I12" s="74">
        <v>6000</v>
      </c>
    </row>
    <row r="13" spans="1:9" s="79" customFormat="1" ht="17.25" customHeight="1">
      <c r="A13" s="2"/>
      <c r="B13" s="8"/>
      <c r="C13" s="49" t="s">
        <v>36</v>
      </c>
      <c r="D13" s="84" t="s">
        <v>27</v>
      </c>
      <c r="E13" s="221">
        <v>4025.36</v>
      </c>
      <c r="F13" s="227">
        <v>7034.31</v>
      </c>
      <c r="G13" s="86">
        <v>5900</v>
      </c>
      <c r="H13" s="85">
        <v>7000</v>
      </c>
      <c r="I13" s="86">
        <v>7000</v>
      </c>
    </row>
    <row r="14" spans="1:9" s="93" customFormat="1" ht="14.25" customHeight="1">
      <c r="A14" s="2"/>
      <c r="B14" s="8"/>
      <c r="C14" s="49" t="s">
        <v>37</v>
      </c>
      <c r="D14" s="98" t="s">
        <v>27</v>
      </c>
      <c r="E14" s="221">
        <v>8558.1299999999992</v>
      </c>
      <c r="F14" s="227">
        <v>11281.44</v>
      </c>
      <c r="G14" s="100">
        <v>10000</v>
      </c>
      <c r="H14" s="99">
        <v>10000</v>
      </c>
      <c r="I14" s="100">
        <v>10000</v>
      </c>
    </row>
    <row r="15" spans="1:9" s="101" customFormat="1" ht="16.5" customHeight="1">
      <c r="A15" s="2"/>
      <c r="B15" s="8"/>
      <c r="C15" s="49" t="s">
        <v>38</v>
      </c>
      <c r="D15" s="106" t="s">
        <v>27</v>
      </c>
      <c r="E15" s="221">
        <v>68944.12</v>
      </c>
      <c r="F15" s="227">
        <v>17279.64</v>
      </c>
      <c r="G15" s="107">
        <v>49500</v>
      </c>
      <c r="H15" s="105"/>
      <c r="I15" s="106"/>
    </row>
    <row r="16" spans="1:9" s="138" customFormat="1" ht="17.25" customHeight="1">
      <c r="A16" s="2"/>
      <c r="B16" s="169"/>
      <c r="C16" s="49" t="s">
        <v>89</v>
      </c>
      <c r="D16" s="164" t="s">
        <v>90</v>
      </c>
      <c r="E16" s="221">
        <v>1484.84</v>
      </c>
      <c r="F16" s="227"/>
      <c r="G16" s="166"/>
      <c r="H16" s="163"/>
      <c r="I16" s="164"/>
    </row>
    <row r="17" spans="1:9" s="108" customFormat="1" ht="18" customHeight="1">
      <c r="A17" s="2"/>
      <c r="B17" s="8"/>
      <c r="C17" s="49" t="s">
        <v>40</v>
      </c>
      <c r="D17" s="112" t="s">
        <v>27</v>
      </c>
      <c r="E17" s="229">
        <v>1460.1</v>
      </c>
      <c r="F17" s="227">
        <v>5308.91</v>
      </c>
      <c r="G17" s="114">
        <v>4800</v>
      </c>
      <c r="H17" s="113">
        <v>5000</v>
      </c>
      <c r="I17" s="114">
        <v>5000</v>
      </c>
    </row>
    <row r="18" spans="1:9" s="54" customFormat="1" ht="19.5" customHeight="1">
      <c r="A18" s="2"/>
      <c r="B18" s="8">
        <v>34</v>
      </c>
      <c r="C18" s="49" t="s">
        <v>33</v>
      </c>
      <c r="D18" s="59" t="s">
        <v>30</v>
      </c>
      <c r="E18" s="221">
        <v>125.72</v>
      </c>
      <c r="F18" s="228">
        <v>199.09</v>
      </c>
      <c r="G18" s="61">
        <v>50</v>
      </c>
      <c r="H18" s="60">
        <v>50</v>
      </c>
      <c r="I18" s="61">
        <v>50</v>
      </c>
    </row>
    <row r="19" spans="1:9" ht="20.25" customHeight="1">
      <c r="A19" s="2"/>
      <c r="B19" s="8"/>
      <c r="C19" s="49" t="s">
        <v>10</v>
      </c>
      <c r="D19" s="26" t="s">
        <v>30</v>
      </c>
      <c r="E19" s="221">
        <v>748.06</v>
      </c>
      <c r="F19" s="228">
        <v>398.17</v>
      </c>
      <c r="G19" s="28">
        <v>600</v>
      </c>
      <c r="H19" s="29">
        <v>600</v>
      </c>
      <c r="I19" s="28">
        <v>600</v>
      </c>
    </row>
    <row r="20" spans="1:9" s="62" customFormat="1" ht="18.75" customHeight="1">
      <c r="A20" s="2"/>
      <c r="B20" s="8"/>
      <c r="C20" s="49" t="s">
        <v>34</v>
      </c>
      <c r="D20" s="68" t="s">
        <v>30</v>
      </c>
      <c r="E20" s="221">
        <v>4.24</v>
      </c>
      <c r="F20" s="228">
        <v>13.27</v>
      </c>
      <c r="G20" s="70">
        <v>3</v>
      </c>
      <c r="H20" s="69">
        <v>3</v>
      </c>
      <c r="I20" s="70">
        <v>3</v>
      </c>
    </row>
    <row r="21" spans="1:9" s="97" customFormat="1" ht="21" customHeight="1">
      <c r="A21" s="2"/>
      <c r="B21" s="8"/>
      <c r="C21" s="49" t="s">
        <v>37</v>
      </c>
      <c r="D21" s="102" t="s">
        <v>30</v>
      </c>
      <c r="E21" s="221">
        <v>4464.3599999999997</v>
      </c>
      <c r="F21" s="227">
        <v>6636.14</v>
      </c>
      <c r="G21" s="104">
        <v>4000</v>
      </c>
      <c r="H21" s="103">
        <v>4000</v>
      </c>
      <c r="I21" s="104">
        <v>4000</v>
      </c>
    </row>
    <row r="22" spans="1:9" ht="39.75" customHeight="1">
      <c r="A22" s="2"/>
      <c r="B22" s="8">
        <v>37</v>
      </c>
      <c r="C22" s="49" t="s">
        <v>9</v>
      </c>
      <c r="D22" s="26" t="s">
        <v>28</v>
      </c>
      <c r="E22" s="221">
        <v>2324.52</v>
      </c>
      <c r="F22" s="227">
        <v>3981.69</v>
      </c>
      <c r="G22" s="26">
        <v>2000</v>
      </c>
      <c r="H22" s="30">
        <v>3000</v>
      </c>
      <c r="I22" s="26">
        <v>3000</v>
      </c>
    </row>
    <row r="23" spans="1:9" s="83" customFormat="1" ht="38.25" customHeight="1">
      <c r="A23" s="2"/>
      <c r="B23" s="8"/>
      <c r="C23" s="49" t="s">
        <v>36</v>
      </c>
      <c r="D23" s="87" t="s">
        <v>28</v>
      </c>
      <c r="E23" s="221">
        <v>15.26</v>
      </c>
      <c r="F23" s="228">
        <v>663.61</v>
      </c>
      <c r="G23" s="89">
        <v>600</v>
      </c>
      <c r="H23" s="88">
        <v>700</v>
      </c>
      <c r="I23" s="89">
        <v>700</v>
      </c>
    </row>
    <row r="24" spans="1:9" s="111" customFormat="1" ht="39" customHeight="1">
      <c r="A24" s="2"/>
      <c r="B24" s="8"/>
      <c r="C24" s="49" t="s">
        <v>40</v>
      </c>
      <c r="D24" s="117" t="s">
        <v>28</v>
      </c>
      <c r="E24" s="221"/>
      <c r="F24" s="117"/>
      <c r="G24" s="118">
        <v>900</v>
      </c>
      <c r="H24" s="116"/>
      <c r="I24" s="117"/>
    </row>
    <row r="25" spans="1:9" s="71" customFormat="1" ht="40.5" customHeight="1">
      <c r="A25" s="2"/>
      <c r="B25" s="8"/>
      <c r="C25" s="49" t="s">
        <v>35</v>
      </c>
      <c r="D25" s="77" t="s">
        <v>28</v>
      </c>
      <c r="E25" s="77"/>
      <c r="F25" s="77"/>
      <c r="G25" s="78">
        <v>80</v>
      </c>
      <c r="H25" s="76"/>
      <c r="I25" s="77"/>
    </row>
    <row r="26" spans="1:9" s="22" customFormat="1">
      <c r="A26" s="39">
        <v>4</v>
      </c>
      <c r="B26" s="39"/>
      <c r="C26" s="39"/>
      <c r="D26" s="23" t="s">
        <v>5</v>
      </c>
      <c r="E26" s="23">
        <f>SUM(E27:E35)</f>
        <v>141350.46</v>
      </c>
      <c r="F26" s="24">
        <f>SUM(F27:F35)</f>
        <v>289746.3</v>
      </c>
      <c r="G26" s="24">
        <f>SUM(G27:G35)</f>
        <v>56572</v>
      </c>
      <c r="H26" s="25">
        <f>SUM(H27:H35)</f>
        <v>48239</v>
      </c>
      <c r="I26" s="24">
        <f>SUM(I27:I35)</f>
        <v>10305</v>
      </c>
    </row>
    <row r="27" spans="1:9" ht="39">
      <c r="A27" s="8"/>
      <c r="B27" s="8">
        <v>42</v>
      </c>
      <c r="C27" s="49" t="s">
        <v>10</v>
      </c>
      <c r="D27" s="26" t="s">
        <v>31</v>
      </c>
      <c r="E27" s="221">
        <v>98281.24</v>
      </c>
      <c r="F27" s="227">
        <v>95294.98</v>
      </c>
      <c r="G27" s="26"/>
      <c r="H27" s="30"/>
      <c r="I27" s="26"/>
    </row>
    <row r="28" spans="1:9" ht="41.25" customHeight="1">
      <c r="A28" s="33"/>
      <c r="B28" s="47"/>
      <c r="C28" s="48" t="s">
        <v>33</v>
      </c>
      <c r="D28" s="38" t="s">
        <v>31</v>
      </c>
      <c r="E28" s="221">
        <v>2680.86</v>
      </c>
      <c r="F28" s="227">
        <v>7377.97</v>
      </c>
      <c r="G28" s="63">
        <v>2200</v>
      </c>
      <c r="H28" s="64">
        <v>700</v>
      </c>
      <c r="I28" s="65">
        <v>700</v>
      </c>
    </row>
    <row r="29" spans="1:9" ht="45" customHeight="1">
      <c r="A29" s="2"/>
      <c r="B29" s="8"/>
      <c r="C29" s="8">
        <v>503</v>
      </c>
      <c r="D29" s="6" t="s">
        <v>31</v>
      </c>
      <c r="E29" s="221">
        <v>3557.79</v>
      </c>
      <c r="F29" s="227">
        <v>19244.810000000001</v>
      </c>
      <c r="G29" s="92">
        <v>18972</v>
      </c>
      <c r="H29" s="91">
        <v>42439</v>
      </c>
      <c r="I29" s="92">
        <v>4505</v>
      </c>
    </row>
    <row r="30" spans="1:9" ht="43.5" customHeight="1">
      <c r="A30" s="2"/>
      <c r="B30" s="8"/>
      <c r="C30" s="8">
        <v>560</v>
      </c>
      <c r="D30" s="6" t="s">
        <v>31</v>
      </c>
      <c r="E30" s="221"/>
      <c r="F30" s="227">
        <v>49771.05</v>
      </c>
      <c r="G30" s="110"/>
      <c r="H30" s="109"/>
      <c r="I30" s="110"/>
    </row>
    <row r="31" spans="1:9" s="115" customFormat="1" ht="43.5" customHeight="1">
      <c r="A31" s="2"/>
      <c r="B31" s="8"/>
      <c r="C31" s="8">
        <v>611</v>
      </c>
      <c r="D31" s="6" t="s">
        <v>31</v>
      </c>
      <c r="E31" s="230">
        <v>3981.68</v>
      </c>
      <c r="F31" s="227">
        <v>3583.52</v>
      </c>
      <c r="G31" s="121">
        <v>4300</v>
      </c>
      <c r="H31" s="120">
        <v>5000</v>
      </c>
      <c r="I31" s="121">
        <v>5000</v>
      </c>
    </row>
    <row r="32" spans="1:9" s="119" customFormat="1" ht="43.5" customHeight="1">
      <c r="A32" s="2"/>
      <c r="B32" s="8"/>
      <c r="C32" s="8">
        <v>711</v>
      </c>
      <c r="D32" s="129" t="s">
        <v>31</v>
      </c>
      <c r="E32" s="221"/>
      <c r="F32" s="228">
        <v>145.99</v>
      </c>
      <c r="G32" s="132">
        <v>100</v>
      </c>
      <c r="H32" s="131">
        <v>100</v>
      </c>
      <c r="I32" s="132">
        <v>100</v>
      </c>
    </row>
    <row r="33" spans="1:9" s="119" customFormat="1" ht="43.5" customHeight="1">
      <c r="A33" s="2"/>
      <c r="B33" s="8">
        <v>45</v>
      </c>
      <c r="C33" s="8">
        <v>711</v>
      </c>
      <c r="D33" s="129" t="s">
        <v>39</v>
      </c>
      <c r="E33" s="221">
        <v>7631.56</v>
      </c>
      <c r="F33" s="227">
        <v>31376.22</v>
      </c>
      <c r="G33" s="130">
        <v>31000</v>
      </c>
      <c r="H33" s="128"/>
      <c r="I33" s="129"/>
    </row>
    <row r="34" spans="1:9" s="138" customFormat="1" ht="43.5" customHeight="1">
      <c r="A34" s="2"/>
      <c r="B34" s="169"/>
      <c r="C34" s="49" t="s">
        <v>10</v>
      </c>
      <c r="D34" s="164" t="s">
        <v>39</v>
      </c>
      <c r="E34" s="221">
        <v>25217.33</v>
      </c>
      <c r="F34" s="227"/>
      <c r="G34" s="166"/>
      <c r="H34" s="163"/>
      <c r="I34" s="164"/>
    </row>
    <row r="35" spans="1:9" ht="40.5" customHeight="1">
      <c r="A35" s="2"/>
      <c r="B35" s="8"/>
      <c r="C35" s="8">
        <v>560</v>
      </c>
      <c r="D35" s="6" t="s">
        <v>39</v>
      </c>
      <c r="E35" s="221"/>
      <c r="F35" s="227">
        <v>82951.759999999995</v>
      </c>
      <c r="G35" s="110"/>
      <c r="H35" s="109"/>
      <c r="I35" s="110"/>
    </row>
    <row r="36" spans="1:9" s="138" customFormat="1" ht="19.5" customHeight="1">
      <c r="A36" s="222">
        <v>5</v>
      </c>
      <c r="B36" s="222"/>
      <c r="C36" s="222"/>
      <c r="D36" s="37" t="s">
        <v>5</v>
      </c>
      <c r="E36" s="37">
        <f>SUM(E37)</f>
        <v>79633.69</v>
      </c>
      <c r="F36" s="150"/>
      <c r="G36" s="150"/>
      <c r="H36" s="151"/>
      <c r="I36" s="150"/>
    </row>
    <row r="37" spans="1:9" s="138" customFormat="1" ht="40.5" customHeight="1">
      <c r="A37" s="2"/>
      <c r="B37" s="195">
        <v>54</v>
      </c>
      <c r="C37" s="195">
        <v>8</v>
      </c>
      <c r="D37" s="6" t="s">
        <v>91</v>
      </c>
      <c r="E37" s="224">
        <v>79633.69</v>
      </c>
      <c r="F37" s="166"/>
      <c r="G37" s="164"/>
      <c r="H37" s="163"/>
      <c r="I37" s="164"/>
    </row>
    <row r="38" spans="1:9">
      <c r="A38" s="273" t="s">
        <v>41</v>
      </c>
      <c r="B38" s="274"/>
      <c r="C38" s="274"/>
      <c r="D38" s="275"/>
      <c r="E38" s="223">
        <f>SUM(E36+E26+E5)</f>
        <v>1460613.5000000002</v>
      </c>
      <c r="F38" s="126">
        <f>SUM(F26+F5)</f>
        <v>1540436.9199999997</v>
      </c>
      <c r="G38" s="126">
        <f>SUM(G26+G5)</f>
        <v>1342671</v>
      </c>
      <c r="H38" s="127">
        <f>SUM(H26+H5)</f>
        <v>1282453</v>
      </c>
      <c r="I38" s="126">
        <f>SUM(I5+I26)</f>
        <v>1244519</v>
      </c>
    </row>
    <row r="40" spans="1:9">
      <c r="D40" s="124" t="s">
        <v>42</v>
      </c>
    </row>
    <row r="41" spans="1:9" ht="26.25" customHeight="1">
      <c r="A41" s="276" t="s">
        <v>43</v>
      </c>
      <c r="B41" s="276"/>
      <c r="C41" s="276"/>
      <c r="D41" s="276"/>
      <c r="E41" s="36">
        <f>'RAČUN PR I RA - PRIHOD'!E18</f>
        <v>1455316.5500000003</v>
      </c>
      <c r="F41" s="40">
        <f>'RAČUN PR I RA - PRIHOD'!F18</f>
        <v>1488174.52</v>
      </c>
      <c r="G41" s="40">
        <f>'RAČUN PR I RA - PRIHOD'!G18</f>
        <v>1260019</v>
      </c>
      <c r="H41" s="40">
        <f>'RAČUN PR I RA - PRIHOD'!H18</f>
        <v>1244519</v>
      </c>
      <c r="I41" s="40">
        <f>'RAČUN PR I RA - PRIHOD'!I18</f>
        <v>1244519</v>
      </c>
    </row>
    <row r="42" spans="1:9" ht="26.25" customHeight="1">
      <c r="A42" s="277" t="s">
        <v>44</v>
      </c>
      <c r="B42" s="277"/>
      <c r="C42" s="277"/>
      <c r="D42" s="277"/>
      <c r="E42" s="231">
        <f t="shared" ref="E42:I42" si="0">E38</f>
        <v>1460613.5000000002</v>
      </c>
      <c r="F42" s="122">
        <f t="shared" si="0"/>
        <v>1540436.9199999997</v>
      </c>
      <c r="G42" s="122">
        <f t="shared" si="0"/>
        <v>1342671</v>
      </c>
      <c r="H42" s="46">
        <f t="shared" si="0"/>
        <v>1282453</v>
      </c>
      <c r="I42" s="122">
        <f t="shared" si="0"/>
        <v>1244519</v>
      </c>
    </row>
    <row r="43" spans="1:9">
      <c r="A43" s="272" t="s">
        <v>45</v>
      </c>
      <c r="B43" s="272"/>
      <c r="C43" s="272"/>
      <c r="D43" s="272"/>
      <c r="E43" s="2">
        <f>SUM(E41-E42)</f>
        <v>-5296.9499999999534</v>
      </c>
      <c r="F43" s="42">
        <f>SUM(F41-F42)</f>
        <v>-52262.399999999674</v>
      </c>
      <c r="G43" s="42">
        <f>SUM(G41-G42)</f>
        <v>-82652</v>
      </c>
      <c r="H43" s="42">
        <f>SUM(H41-H42)</f>
        <v>-37934</v>
      </c>
      <c r="I43" s="42">
        <f>SUM(I41-I42)</f>
        <v>0</v>
      </c>
    </row>
    <row r="44" spans="1:9">
      <c r="A44" s="272" t="s">
        <v>46</v>
      </c>
      <c r="B44" s="272"/>
      <c r="C44" s="272"/>
      <c r="D44" s="272"/>
      <c r="E44" s="2">
        <v>0</v>
      </c>
      <c r="F44" s="2">
        <v>0</v>
      </c>
      <c r="G44" s="2">
        <v>0</v>
      </c>
      <c r="H44" s="2">
        <v>0</v>
      </c>
      <c r="I44" s="2">
        <v>0</v>
      </c>
    </row>
    <row r="45" spans="1:9" ht="31.5" customHeight="1">
      <c r="A45" s="271" t="s">
        <v>47</v>
      </c>
      <c r="B45" s="272"/>
      <c r="C45" s="272"/>
      <c r="D45" s="272"/>
      <c r="E45" s="2">
        <v>151928.29</v>
      </c>
      <c r="F45" s="233">
        <v>52262.400000000001</v>
      </c>
      <c r="G45" s="233">
        <v>82652</v>
      </c>
      <c r="H45" s="233">
        <v>37934</v>
      </c>
      <c r="I45" s="2">
        <v>0</v>
      </c>
    </row>
  </sheetData>
  <mergeCells count="6">
    <mergeCell ref="A45:D45"/>
    <mergeCell ref="A38:D38"/>
    <mergeCell ref="A41:D41"/>
    <mergeCell ref="A42:D42"/>
    <mergeCell ref="A43:D43"/>
    <mergeCell ref="A44:D44"/>
  </mergeCells>
  <pageMargins left="0.11811023622047245" right="0.11811023622047245" top="0" bottom="0.15748031496062992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2"/>
  <sheetViews>
    <sheetView workbookViewId="0">
      <selection activeCell="J11" sqref="J11"/>
    </sheetView>
  </sheetViews>
  <sheetFormatPr defaultRowHeight="15"/>
  <cols>
    <col min="1" max="1" width="21" customWidth="1"/>
    <col min="2" max="2" width="16.7109375" customWidth="1"/>
    <col min="3" max="3" width="16.5703125" customWidth="1"/>
    <col min="4" max="4" width="15.5703125" customWidth="1"/>
    <col min="5" max="5" width="14.85546875" customWidth="1"/>
    <col min="6" max="6" width="15.140625" customWidth="1"/>
    <col min="7" max="7" width="14.7109375" customWidth="1"/>
  </cols>
  <sheetData>
    <row r="1" spans="1:6">
      <c r="D1" s="124" t="s">
        <v>1</v>
      </c>
    </row>
    <row r="2" spans="1:6">
      <c r="D2" s="124" t="s">
        <v>2</v>
      </c>
    </row>
    <row r="3" spans="1:6">
      <c r="D3" s="124" t="s">
        <v>48</v>
      </c>
    </row>
    <row r="4" spans="1:6" ht="15.75" thickBot="1"/>
    <row r="5" spans="1:6" ht="26.25" thickBot="1">
      <c r="A5" s="136" t="s">
        <v>4</v>
      </c>
      <c r="B5" s="148" t="s">
        <v>11</v>
      </c>
      <c r="C5" s="148" t="s">
        <v>138</v>
      </c>
      <c r="D5" s="148" t="s">
        <v>137</v>
      </c>
      <c r="E5" s="148" t="s">
        <v>136</v>
      </c>
      <c r="F5" s="148" t="s">
        <v>135</v>
      </c>
    </row>
    <row r="6" spans="1:6">
      <c r="A6" s="137" t="s">
        <v>5</v>
      </c>
      <c r="B6" s="232">
        <f>SUM(B7+B10)</f>
        <v>1460613.5</v>
      </c>
      <c r="C6" s="149">
        <f>SUM(C7+C10)</f>
        <v>1540436.92</v>
      </c>
      <c r="D6" s="232">
        <f>SUM(D7+D10)</f>
        <v>1342671</v>
      </c>
      <c r="E6" s="232">
        <f>SUM(E7+E10)</f>
        <v>1269181</v>
      </c>
      <c r="F6" s="232">
        <f>SUM(F7+F10)</f>
        <v>1244519</v>
      </c>
    </row>
    <row r="7" spans="1:6" s="138" customFormat="1" ht="39">
      <c r="A7" s="41" t="s">
        <v>49</v>
      </c>
      <c r="B7" s="35">
        <f>SUM(B8:B9)</f>
        <v>1284063.92</v>
      </c>
      <c r="C7" s="44">
        <f>SUM(C8:C9)</f>
        <v>1292515.74</v>
      </c>
      <c r="D7" s="44">
        <f>SUM(D8:D9)</f>
        <v>1210100</v>
      </c>
      <c r="E7" s="123">
        <f>SUM(E8:E9)</f>
        <v>1210100</v>
      </c>
      <c r="F7" s="44">
        <f>SUM(F8:F9)</f>
        <v>1210100</v>
      </c>
    </row>
    <row r="8" spans="1:6" ht="45.75" customHeight="1">
      <c r="A8" s="134" t="s">
        <v>49</v>
      </c>
      <c r="B8" s="134">
        <v>1061023.74</v>
      </c>
      <c r="C8" s="133">
        <v>210161.27</v>
      </c>
      <c r="D8" s="133">
        <v>130100</v>
      </c>
      <c r="E8" s="45">
        <v>130100</v>
      </c>
      <c r="F8" s="133">
        <v>130100</v>
      </c>
    </row>
    <row r="9" spans="1:6" ht="39">
      <c r="A9" s="134" t="s">
        <v>49</v>
      </c>
      <c r="B9" s="134">
        <v>223040.18</v>
      </c>
      <c r="C9" s="133">
        <v>1082354.47</v>
      </c>
      <c r="D9" s="133">
        <v>1080000</v>
      </c>
      <c r="E9" s="45">
        <v>1080000</v>
      </c>
      <c r="F9" s="133">
        <v>1080000</v>
      </c>
    </row>
    <row r="10" spans="1:6" s="138" customFormat="1" ht="39">
      <c r="A10" s="35" t="s">
        <v>50</v>
      </c>
      <c r="B10" s="35">
        <f>SUM(B11:B12)</f>
        <v>176549.58000000002</v>
      </c>
      <c r="C10" s="44">
        <f>SUM(C11:C12)</f>
        <v>247921.18</v>
      </c>
      <c r="D10" s="44">
        <f>SUM(D11:D12)</f>
        <v>132571</v>
      </c>
      <c r="E10" s="43">
        <f>SUM(E11:E12)</f>
        <v>59081</v>
      </c>
      <c r="F10" s="43">
        <f>SUM(F11:F12)</f>
        <v>34419</v>
      </c>
    </row>
    <row r="11" spans="1:6" ht="26.25">
      <c r="A11" s="134" t="s">
        <v>50</v>
      </c>
      <c r="B11" s="134">
        <v>174209.54</v>
      </c>
      <c r="C11" s="133">
        <v>241019.58</v>
      </c>
      <c r="D11" s="133">
        <v>129205</v>
      </c>
      <c r="E11" s="45">
        <v>54715</v>
      </c>
      <c r="F11" s="133">
        <v>30053</v>
      </c>
    </row>
    <row r="12" spans="1:6" ht="36.75" customHeight="1">
      <c r="A12" s="134" t="s">
        <v>50</v>
      </c>
      <c r="B12" s="134">
        <v>2340.04</v>
      </c>
      <c r="C12" s="133">
        <v>6901.6</v>
      </c>
      <c r="D12" s="135">
        <v>3366</v>
      </c>
      <c r="E12" s="34">
        <v>4366</v>
      </c>
      <c r="F12" s="135">
        <v>4366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5"/>
  <sheetViews>
    <sheetView workbookViewId="0">
      <selection activeCell="E22" sqref="E22"/>
    </sheetView>
  </sheetViews>
  <sheetFormatPr defaultRowHeight="15"/>
  <cols>
    <col min="1" max="1" width="15.42578125" customWidth="1"/>
    <col min="2" max="2" width="9.5703125" customWidth="1"/>
    <col min="3" max="3" width="9" customWidth="1"/>
    <col min="4" max="4" width="38.85546875" customWidth="1"/>
    <col min="5" max="5" width="10.42578125" customWidth="1"/>
    <col min="6" max="6" width="10.140625" customWidth="1"/>
    <col min="7" max="7" width="11.140625" customWidth="1"/>
    <col min="8" max="8" width="12.42578125" customWidth="1"/>
    <col min="9" max="9" width="11.85546875" customWidth="1"/>
  </cols>
  <sheetData>
    <row r="1" spans="1:9" ht="15.75">
      <c r="A1" s="247" t="s">
        <v>94</v>
      </c>
      <c r="B1" s="247"/>
      <c r="C1" s="247"/>
      <c r="D1" s="247"/>
      <c r="E1" s="247"/>
      <c r="F1" s="247"/>
      <c r="G1" s="247"/>
      <c r="H1" s="247"/>
      <c r="I1" s="247"/>
    </row>
    <row r="2" spans="1:9" ht="18">
      <c r="A2" s="172"/>
      <c r="B2" s="172"/>
      <c r="C2" s="172"/>
      <c r="D2" s="172"/>
      <c r="E2" s="172"/>
      <c r="F2" s="172"/>
      <c r="G2" s="172"/>
      <c r="H2" s="172"/>
      <c r="I2" s="172"/>
    </row>
    <row r="3" spans="1:9" ht="15.75">
      <c r="A3" s="247" t="s">
        <v>0</v>
      </c>
      <c r="B3" s="247"/>
      <c r="C3" s="247"/>
      <c r="D3" s="247"/>
      <c r="E3" s="247"/>
      <c r="F3" s="247"/>
      <c r="G3" s="247"/>
      <c r="H3" s="262"/>
      <c r="I3" s="262"/>
    </row>
    <row r="4" spans="1:9" ht="18">
      <c r="A4" s="172"/>
      <c r="B4" s="172"/>
      <c r="C4" s="172"/>
      <c r="D4" s="172"/>
      <c r="E4" s="172"/>
      <c r="F4" s="172"/>
      <c r="G4" s="172"/>
      <c r="H4" s="173"/>
      <c r="I4" s="173"/>
    </row>
    <row r="5" spans="1:9" ht="15.75">
      <c r="A5" s="247" t="s">
        <v>122</v>
      </c>
      <c r="B5" s="248"/>
      <c r="C5" s="248"/>
      <c r="D5" s="248"/>
      <c r="E5" s="248"/>
      <c r="F5" s="248"/>
      <c r="G5" s="248"/>
      <c r="H5" s="248"/>
      <c r="I5" s="248"/>
    </row>
    <row r="6" spans="1:9" ht="18">
      <c r="A6" s="172"/>
      <c r="B6" s="172"/>
      <c r="C6" s="172"/>
      <c r="D6" s="172"/>
      <c r="E6" s="172"/>
      <c r="F6" s="172"/>
      <c r="G6" s="172"/>
      <c r="H6" s="173"/>
      <c r="I6" s="173"/>
    </row>
    <row r="7" spans="1:9" ht="38.25">
      <c r="A7" s="196" t="s">
        <v>123</v>
      </c>
      <c r="B7" s="197" t="s">
        <v>124</v>
      </c>
      <c r="C7" s="197" t="s">
        <v>125</v>
      </c>
      <c r="D7" s="197" t="s">
        <v>126</v>
      </c>
      <c r="E7" s="197" t="s">
        <v>131</v>
      </c>
      <c r="F7" s="196" t="s">
        <v>12</v>
      </c>
      <c r="G7" s="196" t="s">
        <v>132</v>
      </c>
      <c r="H7" s="196" t="s">
        <v>133</v>
      </c>
      <c r="I7" s="196" t="s">
        <v>134</v>
      </c>
    </row>
    <row r="8" spans="1:9" ht="38.25" customHeight="1">
      <c r="A8" s="198">
        <v>8</v>
      </c>
      <c r="B8" s="198"/>
      <c r="C8" s="198"/>
      <c r="D8" s="198" t="s">
        <v>127</v>
      </c>
      <c r="E8" s="199">
        <v>0</v>
      </c>
      <c r="F8" s="200">
        <v>0</v>
      </c>
      <c r="G8" s="200">
        <v>0</v>
      </c>
      <c r="H8" s="200">
        <v>0</v>
      </c>
      <c r="I8" s="200">
        <v>0</v>
      </c>
    </row>
    <row r="9" spans="1:9">
      <c r="A9" s="198"/>
      <c r="B9" s="201">
        <v>84</v>
      </c>
      <c r="C9" s="201"/>
      <c r="D9" s="201" t="s">
        <v>128</v>
      </c>
      <c r="E9" s="199">
        <v>0</v>
      </c>
      <c r="F9" s="200">
        <v>0</v>
      </c>
      <c r="G9" s="200">
        <v>0</v>
      </c>
      <c r="H9" s="200">
        <v>0</v>
      </c>
      <c r="I9" s="200">
        <v>0</v>
      </c>
    </row>
    <row r="10" spans="1:9" ht="27" customHeight="1">
      <c r="A10" s="202"/>
      <c r="B10" s="202"/>
      <c r="C10" s="203">
        <v>8</v>
      </c>
      <c r="D10" s="204" t="s">
        <v>129</v>
      </c>
      <c r="E10" s="199">
        <v>0</v>
      </c>
      <c r="F10" s="200">
        <v>0</v>
      </c>
      <c r="G10" s="200">
        <v>0</v>
      </c>
      <c r="H10" s="200">
        <v>0</v>
      </c>
      <c r="I10" s="200">
        <v>0</v>
      </c>
    </row>
    <row r="11" spans="1:9" ht="39.75" customHeight="1">
      <c r="A11" s="205">
        <v>5</v>
      </c>
      <c r="B11" s="206"/>
      <c r="C11" s="206"/>
      <c r="D11" s="207" t="s">
        <v>130</v>
      </c>
      <c r="E11" s="225">
        <v>79633.69</v>
      </c>
      <c r="F11" s="200">
        <v>0</v>
      </c>
      <c r="G11" s="200">
        <v>0</v>
      </c>
      <c r="H11" s="200">
        <v>0</v>
      </c>
      <c r="I11" s="200">
        <v>0</v>
      </c>
    </row>
    <row r="12" spans="1:9" ht="33.75" customHeight="1">
      <c r="A12" s="201"/>
      <c r="B12" s="201">
        <v>54</v>
      </c>
      <c r="C12" s="201"/>
      <c r="D12" s="208" t="s">
        <v>91</v>
      </c>
      <c r="E12" s="225">
        <v>79633.69</v>
      </c>
      <c r="F12" s="200">
        <v>0</v>
      </c>
      <c r="G12" s="200">
        <v>0</v>
      </c>
      <c r="H12" s="200">
        <v>0</v>
      </c>
      <c r="I12" s="209">
        <v>0</v>
      </c>
    </row>
    <row r="13" spans="1:9">
      <c r="A13" s="201"/>
      <c r="B13" s="201"/>
      <c r="C13" s="203">
        <v>8</v>
      </c>
      <c r="D13" s="226" t="s">
        <v>129</v>
      </c>
      <c r="E13" s="225">
        <v>79633.69</v>
      </c>
      <c r="F13" s="200">
        <v>0</v>
      </c>
      <c r="G13" s="200">
        <v>0</v>
      </c>
      <c r="H13" s="200">
        <v>0</v>
      </c>
      <c r="I13" s="209">
        <v>0</v>
      </c>
    </row>
    <row r="14" spans="1:9">
      <c r="A14" s="138"/>
      <c r="B14" s="138"/>
      <c r="C14" s="138"/>
      <c r="D14" s="138"/>
      <c r="E14" s="138"/>
      <c r="F14" s="138"/>
      <c r="G14" s="138"/>
      <c r="H14" s="138"/>
      <c r="I14" s="138"/>
    </row>
    <row r="15" spans="1:9">
      <c r="A15" s="138"/>
    </row>
  </sheetData>
  <mergeCells count="3">
    <mergeCell ref="A1:I1"/>
    <mergeCell ref="A3:I3"/>
    <mergeCell ref="A5:I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84"/>
  <sheetViews>
    <sheetView topLeftCell="A67" workbookViewId="0">
      <selection activeCell="F30" sqref="F30"/>
    </sheetView>
  </sheetViews>
  <sheetFormatPr defaultRowHeight="15"/>
  <cols>
    <col min="1" max="1" width="42.7109375" customWidth="1"/>
    <col min="2" max="2" width="20.7109375" customWidth="1"/>
    <col min="3" max="3" width="19.28515625" customWidth="1"/>
    <col min="4" max="4" width="17.7109375" customWidth="1"/>
    <col min="5" max="5" width="23.28515625" customWidth="1"/>
    <col min="6" max="6" width="18.140625" customWidth="1"/>
    <col min="7" max="7" width="16.140625" customWidth="1"/>
  </cols>
  <sheetData>
    <row r="1" spans="1:6">
      <c r="D1" s="138" t="s">
        <v>51</v>
      </c>
    </row>
    <row r="2" spans="1:6" ht="15.75" thickBot="1"/>
    <row r="3" spans="1:6" ht="26.25" thickBot="1">
      <c r="A3" s="143" t="s">
        <v>4</v>
      </c>
      <c r="B3" s="148" t="s">
        <v>11</v>
      </c>
      <c r="C3" s="148" t="s">
        <v>12</v>
      </c>
      <c r="D3" s="148" t="s">
        <v>13</v>
      </c>
      <c r="E3" s="148" t="s">
        <v>14</v>
      </c>
      <c r="F3" s="148" t="s">
        <v>135</v>
      </c>
    </row>
    <row r="4" spans="1:6">
      <c r="A4" s="144" t="s">
        <v>25</v>
      </c>
      <c r="B4" s="235">
        <f>SUM(B5+B21+B30)</f>
        <v>307798.36</v>
      </c>
      <c r="C4" s="152">
        <f>SUM(C5+C21+C30)</f>
        <v>1540436.8499999999</v>
      </c>
      <c r="D4" s="152">
        <f>SUM(D5+D21+D30)</f>
        <v>1342671</v>
      </c>
      <c r="E4" s="152">
        <f>SUM(E5+E21+E30)</f>
        <v>1282453</v>
      </c>
      <c r="F4" s="152">
        <f>SUM(F5+F21+F30)</f>
        <v>1244519</v>
      </c>
    </row>
    <row r="5" spans="1:6" ht="26.25">
      <c r="A5" s="142" t="s">
        <v>52</v>
      </c>
      <c r="B5" s="139">
        <f>SUM(B6+B10+B14+B17)</f>
        <v>223040.18</v>
      </c>
      <c r="C5" s="141">
        <f>SUM(C6+C10+C14+C17)</f>
        <v>210161.25</v>
      </c>
      <c r="D5" s="141">
        <f>SUM(D6+D10+D14+D17)</f>
        <v>130100</v>
      </c>
      <c r="E5" s="140">
        <f>SUM(E6+E10+E14+E17)</f>
        <v>130100</v>
      </c>
      <c r="F5" s="141">
        <f>SUM(F6+F10+F14+F17)</f>
        <v>130100</v>
      </c>
    </row>
    <row r="6" spans="1:6" ht="26.25">
      <c r="A6" s="145" t="s">
        <v>53</v>
      </c>
      <c r="B6" s="157">
        <f>SUM(B7)</f>
        <v>28556.04</v>
      </c>
      <c r="C6" s="155">
        <v>28596.45</v>
      </c>
      <c r="D6" s="155">
        <v>38100</v>
      </c>
      <c r="E6" s="154">
        <v>38100</v>
      </c>
      <c r="F6" s="155">
        <v>38100</v>
      </c>
    </row>
    <row r="7" spans="1:6">
      <c r="A7" s="146" t="s">
        <v>29</v>
      </c>
      <c r="B7" s="162">
        <f>SUM(B8:B9)</f>
        <v>28556.04</v>
      </c>
      <c r="C7" s="160">
        <v>28596.45</v>
      </c>
      <c r="D7" s="160">
        <v>38100</v>
      </c>
      <c r="E7" s="159">
        <v>38100</v>
      </c>
      <c r="F7" s="160">
        <v>38100</v>
      </c>
    </row>
    <row r="8" spans="1:6">
      <c r="A8" s="147" t="s">
        <v>27</v>
      </c>
      <c r="B8" s="168">
        <v>28118.66</v>
      </c>
      <c r="C8" s="166">
        <v>28198.29</v>
      </c>
      <c r="D8" s="166">
        <v>37500</v>
      </c>
      <c r="E8" s="165">
        <v>37500</v>
      </c>
      <c r="F8" s="166">
        <v>37500</v>
      </c>
    </row>
    <row r="9" spans="1:6">
      <c r="A9" s="147" t="s">
        <v>30</v>
      </c>
      <c r="B9" s="168">
        <v>437.38</v>
      </c>
      <c r="C9" s="168">
        <v>398.16</v>
      </c>
      <c r="D9" s="168">
        <v>600</v>
      </c>
      <c r="E9" s="167">
        <v>600</v>
      </c>
      <c r="F9" s="168">
        <v>600</v>
      </c>
    </row>
    <row r="10" spans="1:6" ht="39">
      <c r="A10" s="145" t="s">
        <v>54</v>
      </c>
      <c r="B10" s="157">
        <f>SUM(B11)</f>
        <v>67999.31</v>
      </c>
      <c r="C10" s="155">
        <v>82288.149999999994</v>
      </c>
      <c r="D10" s="155">
        <v>87000</v>
      </c>
      <c r="E10" s="154">
        <v>87000</v>
      </c>
      <c r="F10" s="155">
        <v>87000</v>
      </c>
    </row>
    <row r="11" spans="1:6">
      <c r="A11" s="146" t="s">
        <v>29</v>
      </c>
      <c r="B11" s="162">
        <f>SUM(B12:B13)</f>
        <v>67999.31</v>
      </c>
      <c r="C11" s="160">
        <v>82288.149999999994</v>
      </c>
      <c r="D11" s="160">
        <v>87000</v>
      </c>
      <c r="E11" s="159">
        <v>87000</v>
      </c>
      <c r="F11" s="160">
        <v>87000</v>
      </c>
    </row>
    <row r="12" spans="1:6">
      <c r="A12" s="147" t="s">
        <v>27</v>
      </c>
      <c r="B12" s="168">
        <v>67688.63</v>
      </c>
      <c r="C12" s="166">
        <v>82288.149999999994</v>
      </c>
      <c r="D12" s="166">
        <v>87000</v>
      </c>
      <c r="E12" s="165">
        <v>87000</v>
      </c>
      <c r="F12" s="166">
        <v>87000</v>
      </c>
    </row>
    <row r="13" spans="1:6" s="138" customFormat="1">
      <c r="A13" s="164" t="s">
        <v>30</v>
      </c>
      <c r="B13" s="168">
        <v>310.68</v>
      </c>
      <c r="C13" s="166"/>
      <c r="D13" s="166">
        <v>0</v>
      </c>
      <c r="E13" s="165">
        <v>0</v>
      </c>
      <c r="F13" s="166">
        <v>0</v>
      </c>
    </row>
    <row r="14" spans="1:6" ht="26.25">
      <c r="A14" s="145" t="s">
        <v>55</v>
      </c>
      <c r="B14" s="157">
        <f>SUM(B15)</f>
        <v>2986.26</v>
      </c>
      <c r="C14" s="155">
        <v>3981.72</v>
      </c>
      <c r="D14" s="155">
        <v>5000</v>
      </c>
      <c r="E14" s="154">
        <v>5000</v>
      </c>
      <c r="F14" s="155">
        <v>5000</v>
      </c>
    </row>
    <row r="15" spans="1:6">
      <c r="A15" s="146" t="s">
        <v>29</v>
      </c>
      <c r="B15" s="162">
        <f>SUM(B16)</f>
        <v>2986.26</v>
      </c>
      <c r="C15" s="160">
        <v>3981.72</v>
      </c>
      <c r="D15" s="160">
        <v>5000</v>
      </c>
      <c r="E15" s="159">
        <v>5000</v>
      </c>
      <c r="F15" s="160">
        <v>5000</v>
      </c>
    </row>
    <row r="16" spans="1:6">
      <c r="A16" s="147" t="s">
        <v>27</v>
      </c>
      <c r="B16" s="168">
        <v>2986.26</v>
      </c>
      <c r="C16" s="166">
        <v>3981.72</v>
      </c>
      <c r="D16" s="166">
        <v>5000</v>
      </c>
      <c r="E16" s="165">
        <v>5000</v>
      </c>
      <c r="F16" s="166">
        <v>5000</v>
      </c>
    </row>
    <row r="17" spans="1:6" ht="26.25">
      <c r="A17" s="145" t="s">
        <v>56</v>
      </c>
      <c r="B17" s="157">
        <f>SUM(B18)</f>
        <v>123498.57</v>
      </c>
      <c r="C17" s="155">
        <v>95294.93</v>
      </c>
      <c r="D17" s="157">
        <v>0</v>
      </c>
      <c r="E17" s="156">
        <v>0</v>
      </c>
      <c r="F17" s="157">
        <v>0</v>
      </c>
    </row>
    <row r="18" spans="1:6">
      <c r="A18" s="146" t="s">
        <v>29</v>
      </c>
      <c r="B18" s="162">
        <f>SUM(B19:B20)</f>
        <v>123498.57</v>
      </c>
      <c r="C18" s="160">
        <v>95294.93</v>
      </c>
      <c r="D18" s="162">
        <v>0</v>
      </c>
      <c r="E18" s="161">
        <v>0</v>
      </c>
      <c r="F18" s="162">
        <v>0</v>
      </c>
    </row>
    <row r="19" spans="1:6" ht="26.25">
      <c r="A19" s="147" t="s">
        <v>31</v>
      </c>
      <c r="B19" s="168">
        <v>98281.24</v>
      </c>
      <c r="C19" s="166">
        <v>95294.93</v>
      </c>
      <c r="D19" s="168">
        <v>0</v>
      </c>
      <c r="E19" s="167">
        <v>0</v>
      </c>
      <c r="F19" s="168">
        <v>0</v>
      </c>
    </row>
    <row r="20" spans="1:6" s="138" customFormat="1">
      <c r="A20" s="164" t="s">
        <v>92</v>
      </c>
      <c r="B20" s="168">
        <v>25217.33</v>
      </c>
      <c r="C20" s="166">
        <v>0</v>
      </c>
      <c r="D20" s="168">
        <v>0</v>
      </c>
      <c r="E20" s="167">
        <v>0</v>
      </c>
      <c r="F20" s="168">
        <v>0</v>
      </c>
    </row>
    <row r="21" spans="1:6" ht="26.25">
      <c r="A21" s="142" t="s">
        <v>60</v>
      </c>
      <c r="B21" s="139">
        <f>SUM(B22)</f>
        <v>84758.18</v>
      </c>
      <c r="C21" s="141">
        <v>16258.44</v>
      </c>
      <c r="D21" s="141">
        <v>6700</v>
      </c>
      <c r="E21" s="141">
        <v>1400</v>
      </c>
      <c r="F21" s="141">
        <f>SUM(F22)</f>
        <v>1400</v>
      </c>
    </row>
    <row r="22" spans="1:6" ht="26.25">
      <c r="A22" s="153" t="s">
        <v>61</v>
      </c>
      <c r="B22" s="157">
        <f>SUM(B23+B28)</f>
        <v>84758.18</v>
      </c>
      <c r="C22" s="155">
        <v>16258.44</v>
      </c>
      <c r="D22" s="155">
        <v>6700</v>
      </c>
      <c r="E22" s="154">
        <v>1400</v>
      </c>
      <c r="F22" s="155">
        <v>1400</v>
      </c>
    </row>
    <row r="23" spans="1:6">
      <c r="A23" s="158" t="s">
        <v>62</v>
      </c>
      <c r="B23" s="237">
        <f>SUM(B24:B27)</f>
        <v>5124.5</v>
      </c>
      <c r="C23" s="160">
        <v>16258.44</v>
      </c>
      <c r="D23" s="160">
        <v>6700</v>
      </c>
      <c r="E23" s="159">
        <v>1400</v>
      </c>
      <c r="F23" s="160">
        <v>1400</v>
      </c>
    </row>
    <row r="24" spans="1:6">
      <c r="A24" s="236" t="s">
        <v>32</v>
      </c>
      <c r="B24" s="239">
        <v>0</v>
      </c>
      <c r="C24" s="166">
        <v>1592.68</v>
      </c>
      <c r="D24" s="168">
        <v>850</v>
      </c>
      <c r="E24" s="167">
        <v>150</v>
      </c>
      <c r="F24" s="168">
        <v>150</v>
      </c>
    </row>
    <row r="25" spans="1:6">
      <c r="A25" s="164" t="s">
        <v>27</v>
      </c>
      <c r="B25" s="238">
        <v>2317.92</v>
      </c>
      <c r="C25" s="166">
        <v>7088.76</v>
      </c>
      <c r="D25" s="166">
        <v>3600</v>
      </c>
      <c r="E25" s="167">
        <v>500</v>
      </c>
      <c r="F25" s="168">
        <v>500</v>
      </c>
    </row>
    <row r="26" spans="1:6">
      <c r="A26" s="164" t="s">
        <v>30</v>
      </c>
      <c r="B26" s="168">
        <v>125.72</v>
      </c>
      <c r="C26" s="168">
        <v>199.08</v>
      </c>
      <c r="D26" s="168">
        <v>50</v>
      </c>
      <c r="E26" s="167">
        <v>50</v>
      </c>
      <c r="F26" s="168">
        <v>50</v>
      </c>
    </row>
    <row r="27" spans="1:6" ht="26.25">
      <c r="A27" s="164" t="s">
        <v>31</v>
      </c>
      <c r="B27" s="168">
        <v>2680.86</v>
      </c>
      <c r="C27" s="166">
        <v>7377.92</v>
      </c>
      <c r="D27" s="166">
        <v>2200</v>
      </c>
      <c r="E27" s="167">
        <v>700</v>
      </c>
      <c r="F27" s="168">
        <v>700</v>
      </c>
    </row>
    <row r="28" spans="1:6" s="138" customFormat="1">
      <c r="A28" s="158" t="s">
        <v>139</v>
      </c>
      <c r="B28" s="162">
        <f>SUM(B29)</f>
        <v>79633.679999999993</v>
      </c>
      <c r="C28" s="160">
        <v>0</v>
      </c>
      <c r="D28" s="160">
        <v>0</v>
      </c>
      <c r="E28" s="159">
        <v>0</v>
      </c>
      <c r="F28" s="160">
        <v>0</v>
      </c>
    </row>
    <row r="29" spans="1:6" s="138" customFormat="1">
      <c r="A29" s="164" t="s">
        <v>93</v>
      </c>
      <c r="B29" s="168">
        <v>79633.679999999993</v>
      </c>
      <c r="C29" s="166">
        <v>0</v>
      </c>
      <c r="D29" s="166">
        <v>0</v>
      </c>
      <c r="E29" s="167">
        <v>0</v>
      </c>
      <c r="F29" s="234">
        <v>0</v>
      </c>
    </row>
    <row r="30" spans="1:6" ht="26.25">
      <c r="A30" s="142" t="s">
        <v>57</v>
      </c>
      <c r="B30" s="141">
        <f>SUM(B31+B34+B38+B45+B52+B57+B64+B71+B78)</f>
        <v>0</v>
      </c>
      <c r="C30" s="141">
        <f>SUM(C31+C34+C38+C45+C52+C57+C64+C71+C78)</f>
        <v>1314017.1599999999</v>
      </c>
      <c r="D30" s="141">
        <f>SUM(D31+D34+D38+D45+D52+D57+D64+D71+D78)</f>
        <v>1205871</v>
      </c>
      <c r="E30" s="141">
        <f>SUM(E31+E34+E38+E45+E52+E57+E64+E71+E78)</f>
        <v>1150953</v>
      </c>
      <c r="F30" s="141">
        <f>SUM(F31+F34+F38+F45+F52+F57+F64+F71+F78)</f>
        <v>1113019</v>
      </c>
    </row>
    <row r="31" spans="1:6" ht="26.25">
      <c r="A31" s="145" t="s">
        <v>58</v>
      </c>
      <c r="B31" s="157"/>
      <c r="C31" s="157">
        <v>265.39</v>
      </c>
      <c r="D31" s="157">
        <v>266</v>
      </c>
      <c r="E31" s="156">
        <v>266</v>
      </c>
      <c r="F31" s="157">
        <v>266</v>
      </c>
    </row>
    <row r="32" spans="1:6">
      <c r="A32" s="146" t="s">
        <v>26</v>
      </c>
      <c r="B32" s="162"/>
      <c r="C32" s="162">
        <v>265.39</v>
      </c>
      <c r="D32" s="162">
        <v>266</v>
      </c>
      <c r="E32" s="161">
        <v>266</v>
      </c>
      <c r="F32" s="162">
        <v>266</v>
      </c>
    </row>
    <row r="33" spans="1:6">
      <c r="A33" s="147" t="s">
        <v>27</v>
      </c>
      <c r="B33" s="168">
        <v>15.53</v>
      </c>
      <c r="C33" s="168">
        <v>265.39</v>
      </c>
      <c r="D33" s="168">
        <v>266</v>
      </c>
      <c r="E33" s="167">
        <v>266</v>
      </c>
      <c r="F33" s="168">
        <v>266</v>
      </c>
    </row>
    <row r="34" spans="1:6" ht="26.25">
      <c r="A34" s="145" t="s">
        <v>59</v>
      </c>
      <c r="B34" s="157"/>
      <c r="C34" s="155">
        <v>6636.19</v>
      </c>
      <c r="D34" s="157">
        <v>3100</v>
      </c>
      <c r="E34" s="156">
        <v>4100</v>
      </c>
      <c r="F34" s="157">
        <v>4100</v>
      </c>
    </row>
    <row r="35" spans="1:6">
      <c r="A35" s="146" t="s">
        <v>26</v>
      </c>
      <c r="B35" s="162"/>
      <c r="C35" s="160">
        <v>6636.19</v>
      </c>
      <c r="D35" s="162">
        <v>3100</v>
      </c>
      <c r="E35" s="161">
        <v>4100</v>
      </c>
      <c r="F35" s="162">
        <v>4100</v>
      </c>
    </row>
    <row r="36" spans="1:6">
      <c r="A36" s="147" t="s">
        <v>27</v>
      </c>
      <c r="B36" s="168"/>
      <c r="C36" s="166">
        <v>2654.47</v>
      </c>
      <c r="D36" s="168">
        <v>1100</v>
      </c>
      <c r="E36" s="167">
        <v>1100</v>
      </c>
      <c r="F36" s="168">
        <v>1100</v>
      </c>
    </row>
    <row r="37" spans="1:6" ht="26.25">
      <c r="A37" s="147" t="s">
        <v>28</v>
      </c>
      <c r="B37" s="168">
        <v>2324.52</v>
      </c>
      <c r="C37" s="166">
        <v>3981.72</v>
      </c>
      <c r="D37" s="168">
        <v>2000</v>
      </c>
      <c r="E37" s="167">
        <v>3000</v>
      </c>
      <c r="F37" s="168">
        <v>3000</v>
      </c>
    </row>
    <row r="38" spans="1:6" ht="26.25">
      <c r="A38" s="153" t="s">
        <v>63</v>
      </c>
      <c r="B38" s="157"/>
      <c r="C38" s="155">
        <v>31522.22</v>
      </c>
      <c r="D38" s="155">
        <v>31100</v>
      </c>
      <c r="E38" s="156">
        <v>100</v>
      </c>
      <c r="F38" s="157">
        <v>100</v>
      </c>
    </row>
    <row r="39" spans="1:6">
      <c r="A39" s="164" t="s">
        <v>64</v>
      </c>
      <c r="B39" s="168"/>
      <c r="C39" s="166">
        <v>31522.22</v>
      </c>
      <c r="D39" s="166">
        <v>31100</v>
      </c>
      <c r="E39" s="167">
        <v>100</v>
      </c>
      <c r="F39" s="168">
        <v>100</v>
      </c>
    </row>
    <row r="40" spans="1:6">
      <c r="A40" s="164" t="s">
        <v>65</v>
      </c>
      <c r="B40" s="168"/>
      <c r="C40" s="166">
        <v>31522.22</v>
      </c>
      <c r="D40" s="166">
        <v>31100</v>
      </c>
      <c r="E40" s="167">
        <v>100</v>
      </c>
      <c r="F40" s="168">
        <v>100</v>
      </c>
    </row>
    <row r="41" spans="1:6" ht="26.25">
      <c r="A41" s="158" t="s">
        <v>66</v>
      </c>
      <c r="B41" s="162"/>
      <c r="C41" s="160">
        <v>31522.22</v>
      </c>
      <c r="D41" s="160">
        <v>31100</v>
      </c>
      <c r="E41" s="161">
        <v>100</v>
      </c>
      <c r="F41" s="162">
        <v>100</v>
      </c>
    </row>
    <row r="42" spans="1:6" s="138" customFormat="1">
      <c r="A42" s="164" t="s">
        <v>27</v>
      </c>
      <c r="B42" s="168">
        <v>1484.84</v>
      </c>
      <c r="C42" s="168">
        <v>0</v>
      </c>
      <c r="D42" s="168">
        <v>0</v>
      </c>
      <c r="E42" s="168">
        <v>0</v>
      </c>
      <c r="F42" s="168">
        <v>0</v>
      </c>
    </row>
    <row r="43" spans="1:6" ht="26.25">
      <c r="A43" s="164" t="s">
        <v>31</v>
      </c>
      <c r="B43" s="168"/>
      <c r="C43" s="168">
        <v>145.99</v>
      </c>
      <c r="D43" s="168">
        <v>100</v>
      </c>
      <c r="E43" s="167">
        <v>100</v>
      </c>
      <c r="F43" s="168">
        <v>100</v>
      </c>
    </row>
    <row r="44" spans="1:6" ht="26.25">
      <c r="A44" s="164" t="s">
        <v>39</v>
      </c>
      <c r="B44" s="168">
        <v>7631.56</v>
      </c>
      <c r="C44" s="166">
        <v>31376.23</v>
      </c>
      <c r="D44" s="166">
        <v>31000</v>
      </c>
      <c r="E44" s="167">
        <v>0</v>
      </c>
      <c r="F44" s="168">
        <v>0</v>
      </c>
    </row>
    <row r="45" spans="1:6" ht="26.25">
      <c r="A45" s="153" t="s">
        <v>67</v>
      </c>
      <c r="B45" s="157"/>
      <c r="C45" s="155">
        <v>8892.3700000000008</v>
      </c>
      <c r="D45" s="155">
        <v>10000</v>
      </c>
      <c r="E45" s="154">
        <v>10000</v>
      </c>
      <c r="F45" s="155">
        <v>10000</v>
      </c>
    </row>
    <row r="46" spans="1:6">
      <c r="A46" s="164" t="s">
        <v>68</v>
      </c>
      <c r="B46" s="168"/>
      <c r="C46" s="166">
        <v>8892.3700000000008</v>
      </c>
      <c r="D46" s="166">
        <v>10000</v>
      </c>
      <c r="E46" s="165">
        <v>10000</v>
      </c>
      <c r="F46" s="166">
        <v>10000</v>
      </c>
    </row>
    <row r="47" spans="1:6">
      <c r="A47" s="164" t="s">
        <v>69</v>
      </c>
      <c r="B47" s="168"/>
      <c r="C47" s="166">
        <v>8892.3700000000008</v>
      </c>
      <c r="D47" s="166">
        <v>10000</v>
      </c>
      <c r="E47" s="165">
        <v>10000</v>
      </c>
      <c r="F47" s="166">
        <v>10000</v>
      </c>
    </row>
    <row r="48" spans="1:6">
      <c r="A48" s="158" t="s">
        <v>70</v>
      </c>
      <c r="B48" s="162"/>
      <c r="C48" s="160">
        <v>8892.3700000000008</v>
      </c>
      <c r="D48" s="160">
        <v>10000</v>
      </c>
      <c r="E48" s="159">
        <v>10000</v>
      </c>
      <c r="F48" s="160">
        <v>10000</v>
      </c>
    </row>
    <row r="49" spans="1:6">
      <c r="A49" s="164" t="s">
        <v>27</v>
      </c>
      <c r="B49" s="168">
        <v>1460.11</v>
      </c>
      <c r="C49" s="166">
        <v>5308.93</v>
      </c>
      <c r="D49" s="166">
        <v>4800</v>
      </c>
      <c r="E49" s="165">
        <v>5000</v>
      </c>
      <c r="F49" s="166">
        <v>5000</v>
      </c>
    </row>
    <row r="50" spans="1:6" ht="26.25">
      <c r="A50" s="164" t="s">
        <v>28</v>
      </c>
      <c r="B50" s="168"/>
      <c r="C50" s="168">
        <v>0</v>
      </c>
      <c r="D50" s="168">
        <v>900</v>
      </c>
      <c r="E50" s="167">
        <v>0</v>
      </c>
      <c r="F50" s="168">
        <v>0</v>
      </c>
    </row>
    <row r="51" spans="1:6" ht="26.25">
      <c r="A51" s="164" t="s">
        <v>31</v>
      </c>
      <c r="B51" s="168">
        <v>3981.69</v>
      </c>
      <c r="C51" s="166">
        <v>3583.44</v>
      </c>
      <c r="D51" s="166">
        <v>4300</v>
      </c>
      <c r="E51" s="165">
        <v>5000</v>
      </c>
      <c r="F51" s="166">
        <v>5000</v>
      </c>
    </row>
    <row r="52" spans="1:6" ht="26.25">
      <c r="A52" s="153" t="s">
        <v>71</v>
      </c>
      <c r="B52" s="157"/>
      <c r="C52" s="155">
        <v>7388.01</v>
      </c>
      <c r="D52" s="155">
        <v>6080</v>
      </c>
      <c r="E52" s="154">
        <v>6000</v>
      </c>
      <c r="F52" s="155">
        <v>6000</v>
      </c>
    </row>
    <row r="53" spans="1:6">
      <c r="A53" s="164" t="s">
        <v>72</v>
      </c>
      <c r="B53" s="168"/>
      <c r="C53" s="166">
        <v>7388.01</v>
      </c>
      <c r="D53" s="166">
        <v>6080</v>
      </c>
      <c r="E53" s="165">
        <v>6000</v>
      </c>
      <c r="F53" s="166">
        <v>6000</v>
      </c>
    </row>
    <row r="54" spans="1:6" ht="26.25">
      <c r="A54" s="158" t="s">
        <v>73</v>
      </c>
      <c r="B54" s="162"/>
      <c r="C54" s="160">
        <v>7388.01</v>
      </c>
      <c r="D54" s="160">
        <v>6080</v>
      </c>
      <c r="E54" s="159">
        <v>6000</v>
      </c>
      <c r="F54" s="160">
        <v>6000</v>
      </c>
    </row>
    <row r="55" spans="1:6">
      <c r="A55" s="164" t="s">
        <v>27</v>
      </c>
      <c r="B55" s="168">
        <v>2116.9299999999998</v>
      </c>
      <c r="C55" s="166">
        <v>7388.01</v>
      </c>
      <c r="D55" s="166">
        <v>6000</v>
      </c>
      <c r="E55" s="165">
        <v>6000</v>
      </c>
      <c r="F55" s="166">
        <v>6000</v>
      </c>
    </row>
    <row r="56" spans="1:6" ht="26.25">
      <c r="A56" s="164" t="s">
        <v>28</v>
      </c>
      <c r="B56" s="168"/>
      <c r="C56" s="168">
        <v>0</v>
      </c>
      <c r="D56" s="168">
        <v>80</v>
      </c>
      <c r="E56" s="167">
        <v>0</v>
      </c>
      <c r="F56" s="168">
        <v>0</v>
      </c>
    </row>
    <row r="57" spans="1:6" ht="26.25">
      <c r="A57" s="153" t="s">
        <v>74</v>
      </c>
      <c r="B57" s="157"/>
      <c r="C57" s="155">
        <v>26942.85</v>
      </c>
      <c r="D57" s="155">
        <v>25822</v>
      </c>
      <c r="E57" s="154">
        <v>50484</v>
      </c>
      <c r="F57" s="155">
        <v>12550</v>
      </c>
    </row>
    <row r="58" spans="1:6">
      <c r="A58" s="164" t="s">
        <v>75</v>
      </c>
      <c r="B58" s="168"/>
      <c r="C58" s="166">
        <v>26942.85</v>
      </c>
      <c r="D58" s="166">
        <v>25822</v>
      </c>
      <c r="E58" s="165">
        <v>50484</v>
      </c>
      <c r="F58" s="166">
        <v>12550</v>
      </c>
    </row>
    <row r="59" spans="1:6" ht="26.25">
      <c r="A59" s="158" t="s">
        <v>76</v>
      </c>
      <c r="B59" s="162"/>
      <c r="C59" s="160">
        <v>26942.85</v>
      </c>
      <c r="D59" s="160">
        <v>25822</v>
      </c>
      <c r="E59" s="159">
        <f>SUM(E60:E63)</f>
        <v>50484</v>
      </c>
      <c r="F59" s="160">
        <v>12550</v>
      </c>
    </row>
    <row r="60" spans="1:6">
      <c r="A60" s="164" t="s">
        <v>32</v>
      </c>
      <c r="B60" s="168"/>
      <c r="C60" s="168">
        <v>0</v>
      </c>
      <c r="D60" s="168">
        <v>350</v>
      </c>
      <c r="E60" s="167">
        <v>345</v>
      </c>
      <c r="F60" s="168">
        <v>345</v>
      </c>
    </row>
    <row r="61" spans="1:6">
      <c r="A61" s="164" t="s">
        <v>27</v>
      </c>
      <c r="B61" s="168">
        <v>4025.36</v>
      </c>
      <c r="C61" s="166">
        <v>7034.38</v>
      </c>
      <c r="D61" s="166">
        <v>5900</v>
      </c>
      <c r="E61" s="165">
        <v>7000</v>
      </c>
      <c r="F61" s="166">
        <v>7000</v>
      </c>
    </row>
    <row r="62" spans="1:6" ht="26.25">
      <c r="A62" s="164" t="s">
        <v>28</v>
      </c>
      <c r="B62" s="168">
        <v>15.26</v>
      </c>
      <c r="C62" s="168">
        <v>663.66</v>
      </c>
      <c r="D62" s="168">
        <v>600</v>
      </c>
      <c r="E62" s="167">
        <v>700</v>
      </c>
      <c r="F62" s="168">
        <v>700</v>
      </c>
    </row>
    <row r="63" spans="1:6" ht="26.25">
      <c r="A63" s="164" t="s">
        <v>31</v>
      </c>
      <c r="B63" s="168">
        <v>3557.79</v>
      </c>
      <c r="C63" s="166">
        <v>19244.810000000001</v>
      </c>
      <c r="D63" s="166">
        <v>18972</v>
      </c>
      <c r="E63" s="165">
        <v>42439</v>
      </c>
      <c r="F63" s="166">
        <v>4505</v>
      </c>
    </row>
    <row r="64" spans="1:6" ht="26.25">
      <c r="A64" s="153" t="s">
        <v>77</v>
      </c>
      <c r="B64" s="157"/>
      <c r="C64" s="155">
        <v>150002.42000000001</v>
      </c>
      <c r="D64" s="155">
        <v>49500</v>
      </c>
      <c r="E64" s="156">
        <v>0</v>
      </c>
      <c r="F64" s="157">
        <v>0</v>
      </c>
    </row>
    <row r="65" spans="1:6">
      <c r="A65" s="164" t="s">
        <v>75</v>
      </c>
      <c r="B65" s="168"/>
      <c r="C65" s="166">
        <v>150002.42000000001</v>
      </c>
      <c r="D65" s="166">
        <v>49500</v>
      </c>
      <c r="E65" s="167">
        <v>0</v>
      </c>
      <c r="F65" s="168">
        <v>0</v>
      </c>
    </row>
    <row r="66" spans="1:6">
      <c r="A66" s="158" t="s">
        <v>78</v>
      </c>
      <c r="B66" s="162"/>
      <c r="C66" s="160">
        <v>150002.42000000001</v>
      </c>
      <c r="D66" s="160">
        <v>49500</v>
      </c>
      <c r="E66" s="161">
        <v>0</v>
      </c>
      <c r="F66" s="162">
        <v>0</v>
      </c>
    </row>
    <row r="67" spans="1:6">
      <c r="A67" s="158" t="s">
        <v>79</v>
      </c>
      <c r="B67" s="162"/>
      <c r="C67" s="160">
        <v>150002.42000000001</v>
      </c>
      <c r="D67" s="160">
        <v>49500</v>
      </c>
      <c r="E67" s="161">
        <v>0</v>
      </c>
      <c r="F67" s="162">
        <v>0</v>
      </c>
    </row>
    <row r="68" spans="1:6">
      <c r="A68" s="164" t="s">
        <v>27</v>
      </c>
      <c r="B68" s="168">
        <v>68944.12</v>
      </c>
      <c r="C68" s="166">
        <v>17279.61</v>
      </c>
      <c r="D68" s="166">
        <v>49500</v>
      </c>
      <c r="E68" s="167">
        <v>0</v>
      </c>
      <c r="F68" s="168">
        <v>0</v>
      </c>
    </row>
    <row r="69" spans="1:6" ht="26.25">
      <c r="A69" s="164" t="s">
        <v>31</v>
      </c>
      <c r="B69" s="168"/>
      <c r="C69" s="166">
        <v>49771.08</v>
      </c>
      <c r="D69" s="168">
        <v>0</v>
      </c>
      <c r="E69" s="167">
        <v>0</v>
      </c>
      <c r="F69" s="168">
        <v>0</v>
      </c>
    </row>
    <row r="70" spans="1:6" ht="26.25">
      <c r="A70" s="164" t="s">
        <v>39</v>
      </c>
      <c r="B70" s="168"/>
      <c r="C70" s="166">
        <v>82951.73</v>
      </c>
      <c r="D70" s="168">
        <v>0</v>
      </c>
      <c r="E70" s="167">
        <v>0</v>
      </c>
      <c r="F70" s="168">
        <v>0</v>
      </c>
    </row>
    <row r="71" spans="1:6" ht="26.25">
      <c r="A71" s="153" t="s">
        <v>80</v>
      </c>
      <c r="B71" s="157"/>
      <c r="C71" s="157">
        <v>13.25</v>
      </c>
      <c r="D71" s="157">
        <v>3</v>
      </c>
      <c r="E71" s="156">
        <v>3</v>
      </c>
      <c r="F71" s="157">
        <v>3</v>
      </c>
    </row>
    <row r="72" spans="1:6">
      <c r="A72" s="164" t="s">
        <v>81</v>
      </c>
      <c r="B72" s="168"/>
      <c r="C72" s="168">
        <v>13.25</v>
      </c>
      <c r="D72" s="168">
        <v>3</v>
      </c>
      <c r="E72" s="167">
        <v>3</v>
      </c>
      <c r="F72" s="168">
        <v>3</v>
      </c>
    </row>
    <row r="73" spans="1:6">
      <c r="A73" s="164" t="s">
        <v>82</v>
      </c>
      <c r="B73" s="168"/>
      <c r="C73" s="168">
        <v>13.25</v>
      </c>
      <c r="D73" s="168">
        <v>3</v>
      </c>
      <c r="E73" s="167">
        <v>3</v>
      </c>
      <c r="F73" s="168">
        <v>3</v>
      </c>
    </row>
    <row r="74" spans="1:6">
      <c r="A74" s="158" t="s">
        <v>83</v>
      </c>
      <c r="B74" s="162"/>
      <c r="C74" s="162">
        <v>13.25</v>
      </c>
      <c r="D74" s="162">
        <v>3</v>
      </c>
      <c r="E74" s="161">
        <v>3</v>
      </c>
      <c r="F74" s="162">
        <v>3</v>
      </c>
    </row>
    <row r="75" spans="1:6" ht="26.25">
      <c r="A75" s="158" t="s">
        <v>84</v>
      </c>
      <c r="B75" s="162"/>
      <c r="C75" s="162">
        <v>13.25</v>
      </c>
      <c r="D75" s="162">
        <v>3</v>
      </c>
      <c r="E75" s="161">
        <v>3</v>
      </c>
      <c r="F75" s="162">
        <v>3</v>
      </c>
    </row>
    <row r="76" spans="1:6">
      <c r="A76" s="164" t="s">
        <v>30</v>
      </c>
      <c r="B76" s="168">
        <v>4.24</v>
      </c>
      <c r="C76" s="168">
        <v>13.25</v>
      </c>
      <c r="D76" s="168">
        <v>3</v>
      </c>
      <c r="E76" s="167">
        <v>3</v>
      </c>
      <c r="F76" s="168">
        <v>3</v>
      </c>
    </row>
    <row r="77" spans="1:6">
      <c r="A77" s="164" t="s">
        <v>85</v>
      </c>
      <c r="B77" s="168"/>
      <c r="C77" s="166">
        <v>1082354.46</v>
      </c>
      <c r="D77" s="166">
        <v>1080000</v>
      </c>
      <c r="E77" s="165">
        <v>1080000</v>
      </c>
      <c r="F77" s="166">
        <v>1080000</v>
      </c>
    </row>
    <row r="78" spans="1:6">
      <c r="A78" s="153" t="s">
        <v>86</v>
      </c>
      <c r="B78" s="157"/>
      <c r="C78" s="155">
        <v>1082354.46</v>
      </c>
      <c r="D78" s="155">
        <v>1080000</v>
      </c>
      <c r="E78" s="154">
        <v>1080000</v>
      </c>
      <c r="F78" s="155">
        <v>1080000</v>
      </c>
    </row>
    <row r="79" spans="1:6">
      <c r="A79" s="164" t="s">
        <v>75</v>
      </c>
      <c r="B79" s="168"/>
      <c r="C79" s="166">
        <v>1082354.46</v>
      </c>
      <c r="D79" s="166">
        <v>1080000</v>
      </c>
      <c r="E79" s="165">
        <v>1080000</v>
      </c>
      <c r="F79" s="166">
        <v>1080000</v>
      </c>
    </row>
    <row r="80" spans="1:6">
      <c r="A80" s="164" t="s">
        <v>87</v>
      </c>
      <c r="B80" s="168"/>
      <c r="C80" s="166">
        <v>1082354.46</v>
      </c>
      <c r="D80" s="166">
        <v>1080000</v>
      </c>
      <c r="E80" s="165">
        <v>1080000</v>
      </c>
      <c r="F80" s="166">
        <v>1080000</v>
      </c>
    </row>
    <row r="81" spans="1:6" ht="26.25">
      <c r="A81" s="158" t="s">
        <v>88</v>
      </c>
      <c r="B81" s="162"/>
      <c r="C81" s="160">
        <v>1082354.46</v>
      </c>
      <c r="D81" s="160">
        <v>1080000</v>
      </c>
      <c r="E81" s="159">
        <v>1080000</v>
      </c>
      <c r="F81" s="160">
        <v>1080000</v>
      </c>
    </row>
    <row r="82" spans="1:6">
      <c r="A82" s="164" t="s">
        <v>32</v>
      </c>
      <c r="B82" s="168">
        <v>1044230.71</v>
      </c>
      <c r="C82" s="166">
        <v>1064436.78</v>
      </c>
      <c r="D82" s="166">
        <v>1066000</v>
      </c>
      <c r="E82" s="165">
        <v>1066000</v>
      </c>
      <c r="F82" s="166">
        <v>1066000</v>
      </c>
    </row>
    <row r="83" spans="1:6">
      <c r="A83" s="164" t="s">
        <v>27</v>
      </c>
      <c r="B83" s="168">
        <v>8558.1299999999992</v>
      </c>
      <c r="C83" s="166">
        <v>11281.49</v>
      </c>
      <c r="D83" s="166">
        <v>10000</v>
      </c>
      <c r="E83" s="165">
        <v>10000</v>
      </c>
      <c r="F83" s="166">
        <v>10000</v>
      </c>
    </row>
    <row r="84" spans="1:6">
      <c r="A84" s="164" t="s">
        <v>30</v>
      </c>
      <c r="B84" s="168">
        <v>4464.3599999999997</v>
      </c>
      <c r="C84" s="166">
        <v>6636.19</v>
      </c>
      <c r="D84" s="166">
        <v>4000</v>
      </c>
      <c r="E84" s="165">
        <v>4000</v>
      </c>
      <c r="F84" s="166">
        <v>4000</v>
      </c>
    </row>
  </sheetData>
  <pageMargins left="0.11811023622047245" right="0.11811023622047245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OPĆI DIO - SAŽETAK</vt:lpstr>
      <vt:lpstr>RAČUN PR I RA - PRIHOD</vt:lpstr>
      <vt:lpstr>RAČUN PR I RA - RASHOD</vt:lpstr>
      <vt:lpstr>RAČUN PRIHODA I RASHODA PO FUNK</vt:lpstr>
      <vt:lpstr>RAČUN FINANCIRANJA</vt:lpstr>
      <vt:lpstr>POSEBNI DIO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Računovodstvo</cp:lastModifiedBy>
  <cp:lastPrinted>2022-09-26T07:05:55Z</cp:lastPrinted>
  <dcterms:created xsi:type="dcterms:W3CDTF">2022-09-14T10:30:45Z</dcterms:created>
  <dcterms:modified xsi:type="dcterms:W3CDTF">2023-02-28T12:31:21Z</dcterms:modified>
</cp:coreProperties>
</file>