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OPĆI DIO-SAŽETAK" sheetId="2" r:id="rId1"/>
    <sheet name="RAČUN PR I RA-EKONOMSKA" sheetId="3" r:id="rId2"/>
    <sheet name="RAČUN PR I RA - FUNKCIJSKA" sheetId="4" r:id="rId3"/>
    <sheet name="RAČUN FINANCIRANJA" sheetId="5" r:id="rId4"/>
    <sheet name="POSEBNI DIO" sheetId="6" r:id="rId5"/>
    <sheet name="List1" sheetId="1" r:id="rId6"/>
  </sheets>
  <calcPr calcId="124519"/>
</workbook>
</file>

<file path=xl/calcChain.xml><?xml version="1.0" encoding="utf-8"?>
<calcChain xmlns="http://schemas.openxmlformats.org/spreadsheetml/2006/main">
  <c r="I85" i="3"/>
  <c r="H85"/>
  <c r="G85"/>
  <c r="H13" i="2"/>
  <c r="I13"/>
  <c r="J13"/>
  <c r="I9" i="3"/>
  <c r="H16" i="2"/>
  <c r="I16"/>
  <c r="J16"/>
  <c r="I9" i="4"/>
  <c r="I17"/>
  <c r="I18"/>
  <c r="I11"/>
  <c r="H10"/>
  <c r="H18"/>
  <c r="H17" s="1"/>
  <c r="G9"/>
  <c r="G7" i="6"/>
  <c r="G13" i="2"/>
  <c r="G18"/>
  <c r="F13"/>
  <c r="D13"/>
  <c r="F11" i="4"/>
  <c r="F18" i="2"/>
  <c r="D18"/>
  <c r="C204" i="3"/>
  <c r="F204"/>
  <c r="E204"/>
  <c r="B204"/>
  <c r="D204"/>
  <c r="G204"/>
  <c r="H204"/>
  <c r="F85"/>
  <c r="E85"/>
  <c r="C85"/>
  <c r="F10"/>
  <c r="F9" s="1"/>
  <c r="E10"/>
  <c r="E9" s="1"/>
  <c r="C9"/>
  <c r="C10"/>
  <c r="C11"/>
  <c r="C8" i="4"/>
  <c r="E17"/>
  <c r="E10"/>
  <c r="E9" s="1"/>
  <c r="E8"/>
  <c r="E24"/>
  <c r="E18"/>
  <c r="F24"/>
  <c r="F18"/>
  <c r="E11"/>
  <c r="F9"/>
  <c r="F8" l="1"/>
  <c r="C9"/>
  <c r="C166" i="6" l="1"/>
  <c r="C167"/>
  <c r="C62"/>
  <c r="C40"/>
  <c r="C8"/>
  <c r="F8"/>
  <c r="I8" s="1"/>
  <c r="F62"/>
  <c r="E62"/>
  <c r="D62"/>
  <c r="F45"/>
  <c r="I45" s="1"/>
  <c r="F49"/>
  <c r="I49" s="1"/>
  <c r="D49"/>
  <c r="C45"/>
  <c r="C49"/>
  <c r="C88"/>
  <c r="F88"/>
  <c r="I88" s="1"/>
  <c r="F103"/>
  <c r="I103" s="1"/>
  <c r="E103"/>
  <c r="C103"/>
  <c r="C112"/>
  <c r="C111"/>
  <c r="E117"/>
  <c r="E113"/>
  <c r="F117"/>
  <c r="I117" s="1"/>
  <c r="F113"/>
  <c r="I113" s="1"/>
  <c r="C113"/>
  <c r="C117"/>
  <c r="C135"/>
  <c r="F166"/>
  <c r="F167"/>
  <c r="I167" s="1"/>
  <c r="E167"/>
  <c r="I71"/>
  <c r="I70"/>
  <c r="E8"/>
  <c r="D8"/>
  <c r="E13"/>
  <c r="D13"/>
  <c r="H13" s="1"/>
  <c r="F13"/>
  <c r="I13" s="1"/>
  <c r="C13"/>
  <c r="I6"/>
  <c r="I9"/>
  <c r="I10"/>
  <c r="I11"/>
  <c r="I12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40"/>
  <c r="I41"/>
  <c r="I42"/>
  <c r="I43"/>
  <c r="I44"/>
  <c r="I47"/>
  <c r="I50"/>
  <c r="I51"/>
  <c r="I52"/>
  <c r="I53"/>
  <c r="I54"/>
  <c r="I55"/>
  <c r="I56"/>
  <c r="I57"/>
  <c r="I58"/>
  <c r="I59"/>
  <c r="I60"/>
  <c r="I61"/>
  <c r="I63"/>
  <c r="I64"/>
  <c r="I65"/>
  <c r="I66"/>
  <c r="I67"/>
  <c r="I69"/>
  <c r="I73"/>
  <c r="I74"/>
  <c r="I75"/>
  <c r="I79"/>
  <c r="I80"/>
  <c r="I81"/>
  <c r="I82"/>
  <c r="I83"/>
  <c r="I84"/>
  <c r="I85"/>
  <c r="I86"/>
  <c r="I87"/>
  <c r="I89"/>
  <c r="I90"/>
  <c r="I91"/>
  <c r="I92"/>
  <c r="I93"/>
  <c r="I94"/>
  <c r="I95"/>
  <c r="I96"/>
  <c r="I97"/>
  <c r="I98"/>
  <c r="I99"/>
  <c r="I100"/>
  <c r="I101"/>
  <c r="I102"/>
  <c r="I104"/>
  <c r="I105"/>
  <c r="I106"/>
  <c r="I107"/>
  <c r="I108"/>
  <c r="I109"/>
  <c r="I110"/>
  <c r="I118"/>
  <c r="I119"/>
  <c r="I121"/>
  <c r="I122"/>
  <c r="I125"/>
  <c r="I126"/>
  <c r="I127"/>
  <c r="I128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8"/>
  <c r="I169"/>
  <c r="I170"/>
  <c r="I171"/>
  <c r="I172"/>
  <c r="I173"/>
  <c r="I174"/>
  <c r="I5"/>
  <c r="H6"/>
  <c r="H8"/>
  <c r="H9"/>
  <c r="H10"/>
  <c r="H11"/>
  <c r="H12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3"/>
  <c r="H64"/>
  <c r="H65"/>
  <c r="H66"/>
  <c r="H67"/>
  <c r="H69"/>
  <c r="H73"/>
  <c r="H74"/>
  <c r="H75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6"/>
  <c r="H117"/>
  <c r="H118"/>
  <c r="H119"/>
  <c r="H120"/>
  <c r="H121"/>
  <c r="H122"/>
  <c r="H125"/>
  <c r="H126"/>
  <c r="H127"/>
  <c r="H128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5"/>
  <c r="K7"/>
  <c r="J62"/>
  <c r="J7" s="1"/>
  <c r="G62"/>
  <c r="I204" i="3"/>
  <c r="B7" i="4"/>
  <c r="G11" i="3"/>
  <c r="H11"/>
  <c r="I11"/>
  <c r="G10"/>
  <c r="G9" s="1"/>
  <c r="H10"/>
  <c r="I10"/>
  <c r="D10"/>
  <c r="D11"/>
  <c r="H30" i="2"/>
  <c r="C13"/>
  <c r="C14"/>
  <c r="C16"/>
  <c r="C17"/>
  <c r="B15"/>
  <c r="C15" s="1"/>
  <c r="B12"/>
  <c r="I18"/>
  <c r="J18"/>
  <c r="E15"/>
  <c r="E12"/>
  <c r="H9" i="3" l="1"/>
  <c r="B18" i="2"/>
  <c r="C18" s="1"/>
  <c r="E18"/>
  <c r="C12"/>
  <c r="E112" i="6"/>
  <c r="E111" s="1"/>
  <c r="F112"/>
  <c r="I112" s="1"/>
  <c r="H62"/>
  <c r="H18" i="2"/>
  <c r="F111" i="6" l="1"/>
  <c r="I111" s="1"/>
  <c r="H7"/>
  <c r="I7"/>
</calcChain>
</file>

<file path=xl/sharedStrings.xml><?xml version="1.0" encoding="utf-8"?>
<sst xmlns="http://schemas.openxmlformats.org/spreadsheetml/2006/main" count="539" uniqueCount="179">
  <si>
    <t>Oznaka</t>
  </si>
  <si>
    <t>Ostvarenje 2022.</t>
  </si>
  <si>
    <t>Plan 2023.</t>
  </si>
  <si>
    <t>Plan 2024.</t>
  </si>
  <si>
    <t>Projekcija 2025.</t>
  </si>
  <si>
    <t>Projekcija 2026.</t>
  </si>
  <si>
    <t>SVEUKUPNO RASHODI I IZDACI</t>
  </si>
  <si>
    <t>GLAVA: 34 MIOŠ KARLOVAC</t>
  </si>
  <si>
    <t>izvor: 01 Opći prihodi i primici</t>
  </si>
  <si>
    <t>67 Prihodi iz nadležnog proračuna i od HZZO-a temeljem ugovornih obveza</t>
  </si>
  <si>
    <t>izvor: 03 Vlastiti prihodi</t>
  </si>
  <si>
    <t>66 Prihodi od prodaje proizvoda i robe te pruženih usluga i prihodi od donacija te povrati po protestiranim jamstvima</t>
  </si>
  <si>
    <t>92 Rezultat poslovanja</t>
  </si>
  <si>
    <t>izvor: 05 Pomoći</t>
  </si>
  <si>
    <t>1 OPĆI PRIHODI I PRIMICI</t>
  </si>
  <si>
    <t>izvor: 11 Opći prihodi i primici</t>
  </si>
  <si>
    <t>111 Porezni i ostali prihodi</t>
  </si>
  <si>
    <t>izvor: 1110 OPĆI PRIHODI I PRIMICI KORISNICI</t>
  </si>
  <si>
    <t>64 Prihodi od imovine</t>
  </si>
  <si>
    <t>4 Prihodi za posebne namjene</t>
  </si>
  <si>
    <t>izvor: 432 PRIHODI ZA POSEBNE NAMJENE - korisnici</t>
  </si>
  <si>
    <t>65 Prihodi od upravnih i administrativnih pristojbi, pristojbi po posebnim propisima i naknada</t>
  </si>
  <si>
    <t>5 POMOĆI</t>
  </si>
  <si>
    <t>izvor: 51 Pomoći</t>
  </si>
  <si>
    <t>izvor: 512 Pomoći iz državnog proračuna - plaće MZOS</t>
  </si>
  <si>
    <t>63 Pomoći iz inozemstva i od subjekata unutar općeg proračuna</t>
  </si>
  <si>
    <t>izvor: 56 Fondovi EU-a</t>
  </si>
  <si>
    <t>izvor: 560 POMOĆI-FOND EU KORISNICI</t>
  </si>
  <si>
    <t>6 DONACIJE</t>
  </si>
  <si>
    <t>izvor: 61 Donacije</t>
  </si>
  <si>
    <t>izvor: 611 Donacije</t>
  </si>
  <si>
    <t>7 Namjenski primici od zaduživanja</t>
  </si>
  <si>
    <t>izvor: 71 Namjenski primici od zaduživanja</t>
  </si>
  <si>
    <t>izvor: 711 Prihodi od nefinancijske imovine i nadoknade štete s osnova osiguranja</t>
  </si>
  <si>
    <t>72 Prihodi od prodaje proizvedene dugotrajne imovine</t>
  </si>
  <si>
    <t>FINANCIJSKI PLAN PRORAČUNSKOG KORISNIKA JEDINICE LOKALNE I PODRUČNE (REGIONALNE) SAMOUPRAVE 
ZA 2024. I PROJEKCIJA ZA 2025. I 2026. GODINU</t>
  </si>
  <si>
    <t>I. OPĆI DIO</t>
  </si>
  <si>
    <t>A) SAŽETAK RAČUNA PRIHODA I RASHODA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</si>
  <si>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</si>
  <si>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</si>
  <si>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</si>
  <si>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</si>
  <si>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</si>
  <si>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</si>
  <si>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</si>
  <si>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Izvršenje 2022 EUR</t>
  </si>
  <si>
    <t>Plan 2023. EUR</t>
  </si>
  <si>
    <t>Plan za 2024. EUR</t>
  </si>
  <si>
    <t>Projekcija za 2025. EUR</t>
  </si>
  <si>
    <t>Projekcija 
za 2026.  EUR</t>
  </si>
  <si>
    <t xml:space="preserve">Izvršenje 2022. KN 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</si>
  <si>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</si>
  <si>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</si>
  <si>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</si>
  <si>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</si>
  <si>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</si>
  <si>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
GODINE***</t>
  </si>
  <si>
    <t>VIŠAK / MANJAK IZ PRETHODNE(IH) GODINE KOJI ĆE 
SE RASPOREDITI / POKRITI</t>
  </si>
  <si>
    <t>VIŠAK / MANJAK + NETO FINANCIRANJE</t>
  </si>
  <si>
    <t>* Napomena: U Uputi o procesu prilagodbe poslovnih procesa subjekata opće države za poslovanje u euru iz lipnja 2022. dana je preporuka da u 
Općem dijelu financijskog plana sažetak Računa prihoda i rashoda i Računa financiranja bude iskazan dvojno, odnosno u kunama i u eurima.</t>
  </si>
  <si>
    <t>*** Napomena: Redak UKUPAN DONOS VIŠKA/MANJKA IZ PRETHODNE(IH) GODINA služi kao informacija i ne uzima se u obzir kod uravnoteženja proračuna, 
već se proračun uravnotežuje retkom VIŠAK/MANJAK IZ PRETHODNE(IH) GODINE KOJI ĆE SE POKRITI/RASPOREDITI.</t>
  </si>
  <si>
    <t>EUR/KN*</t>
  </si>
  <si>
    <t xml:space="preserve">Izvršenje 2022. KN ** </t>
  </si>
  <si>
    <t>Izvršenje 2022 EUR **</t>
  </si>
  <si>
    <t>predsjednica Školskog odbora</t>
  </si>
  <si>
    <t>Kristinka Jurčević</t>
  </si>
  <si>
    <t>______________________</t>
  </si>
  <si>
    <t>klasa: 400-07/23-01/</t>
  </si>
  <si>
    <t>Urbroj: 2133-48-01-23-01</t>
  </si>
  <si>
    <t xml:space="preserve">OPĆI DIO </t>
  </si>
  <si>
    <t>A. RAČUN PRIHODA I RASHODA</t>
  </si>
  <si>
    <t>B. RAČUN FINANCIRANJA</t>
  </si>
  <si>
    <t>Razred</t>
  </si>
  <si>
    <t>Skupina</t>
  </si>
  <si>
    <t>Izvor</t>
  </si>
  <si>
    <t>Naziv</t>
  </si>
  <si>
    <t>Projekcija 
za 2025.EUR</t>
  </si>
  <si>
    <t>Primici od financijske imovine i zaduživanja</t>
  </si>
  <si>
    <t>Primici od zaduživanja</t>
  </si>
  <si>
    <t>Namjenski primici od zaduživanja</t>
  </si>
  <si>
    <t>Izdaci za financijsku imovinu i otplate zajmova</t>
  </si>
  <si>
    <t>Izdaci za otplatu glavnice primljenih kredita i zajmova</t>
  </si>
  <si>
    <t>Izvršenje 2022. EUR</t>
  </si>
  <si>
    <t>Plan za 2024.EUR</t>
  </si>
  <si>
    <t>Projekcija 
za 2026.EUR</t>
  </si>
  <si>
    <t>II POSEBNI DIO</t>
  </si>
  <si>
    <t>SVEUKUPNO</t>
  </si>
  <si>
    <t>RAZDJEL: 8 UPRAVNI ODJEL ZA ŠKOLSTVO</t>
  </si>
  <si>
    <t>GLAVA: 8-34 MIOŠ KARLOVAC</t>
  </si>
  <si>
    <t>6 Prihodi poslovanja</t>
  </si>
  <si>
    <t>671 Prihodi iz nadležnog proračuna za financiranje redovne djelatnosti proračunskih korisnika</t>
  </si>
  <si>
    <t>661 Prihodi od prodaje proizvoda i robe te pruženih usluga</t>
  </si>
  <si>
    <t>9 Vlastiti izvori</t>
  </si>
  <si>
    <t>922 Višak/manjak prihoda</t>
  </si>
  <si>
    <t>641 Prihodi od financijske imovine</t>
  </si>
  <si>
    <t>652 Prihodi po posebnim propisima</t>
  </si>
  <si>
    <t>izvor: 503 POMOĆI IZ NENADLEŽNIH PRORAČUNA - KORISNICI</t>
  </si>
  <si>
    <t>636 Pomoći proračunskim korisnicima iz proračuna koji im nije nadležan</t>
  </si>
  <si>
    <t>638 Pomoći temeljem prijenosa EU sredstava</t>
  </si>
  <si>
    <t>663 Donacije od pravnih i fizičkih osoba izvan općeg proračuna i povrat donacija po protestiranim jamstvima</t>
  </si>
  <si>
    <t>7 Prihodi od prodaje nefinancijske imovine</t>
  </si>
  <si>
    <t>721 Prihodi od prodaje građevinskih objekata</t>
  </si>
  <si>
    <t>3 Rashodi poslovanja</t>
  </si>
  <si>
    <t>32 Materijalni rashodi</t>
  </si>
  <si>
    <t>321 Naknade troškova zaposlenima</t>
  </si>
  <si>
    <t>322 Rashodi za materijal i energiju</t>
  </si>
  <si>
    <t>323 Rashodi za usluge</t>
  </si>
  <si>
    <t>329 Ostali nespomenuti rashodi poslovanja</t>
  </si>
  <si>
    <t>37 Naknade građanima i kućanstvima na temelju osiguranja i druge naknade</t>
  </si>
  <si>
    <t>372 Ostale naknade građanima i kućanstvima iz proračuna</t>
  </si>
  <si>
    <t>31 Rashodi za zaposlene</t>
  </si>
  <si>
    <t>311 Plaće (Bruto)</t>
  </si>
  <si>
    <t>312 Ostali rashodi za zaposlene</t>
  </si>
  <si>
    <t>313 Doprinosi na plaće</t>
  </si>
  <si>
    <t>34 Financijski rashodi</t>
  </si>
  <si>
    <t>343 Ostali financijski rashodi</t>
  </si>
  <si>
    <t>4 Rashodi za nabavu nefinancijske imovine</t>
  </si>
  <si>
    <t>42 Rashodi za nabavu proizvedene dugotrajne imovine</t>
  </si>
  <si>
    <t>422 Postrojenja i oprema</t>
  </si>
  <si>
    <t>424 Knjige, umjetnička djela i ostale izložbene vrijednosti</t>
  </si>
  <si>
    <t>421 Građevinski objekti</t>
  </si>
  <si>
    <t>38 Ostali rashodi</t>
  </si>
  <si>
    <t>381 Tekuće donacije</t>
  </si>
  <si>
    <t>45 Rashodi za dodatna ulaganja na nefinancijskoj imovini</t>
  </si>
  <si>
    <t>451 Dodatna ulaganja na građevinskim objektima</t>
  </si>
  <si>
    <t>324 Naknade troškova osobama izvan radnog odnosa</t>
  </si>
  <si>
    <t>RASHODI POSLOVANJA</t>
  </si>
  <si>
    <t>123 Zakonski standard javnih ustanova SŠ</t>
  </si>
  <si>
    <t>A100037 Odgojnoobrazovno, administrativno i tehničko osoblje</t>
  </si>
  <si>
    <t>092 Srednjoškolsko obrazovanje</t>
  </si>
  <si>
    <t>A100037A Odgojnoobrazovno, administrativno i tehničko osoblje - POSEBNI DIO</t>
  </si>
  <si>
    <t>A100038 Operativni plan TIO - SŠ</t>
  </si>
  <si>
    <t>K100004 Nefinancijska imovina i investicijsko održavanje SŠ</t>
  </si>
  <si>
    <t>125 Program javnih potreba iznad standarda - vlastiti prihodi</t>
  </si>
  <si>
    <t>A100042 Javne potrebe iznad standarda-vlastiti prihodi</t>
  </si>
  <si>
    <t>096 Dodatne usluge u obrazovanju</t>
  </si>
  <si>
    <t>141 Javne potrebe iznad zakonskog standarda SŠ</t>
  </si>
  <si>
    <t>A100078 Županijske javne potrebe SŠ</t>
  </si>
  <si>
    <t>A100142B Prihodi od nefinancijske imovine i nadoknade štete s osnova osiguranja</t>
  </si>
  <si>
    <t>A100159A Javne potrebe iznad standarda - donacije</t>
  </si>
  <si>
    <t>A100161A Javne potrebe iznad standarda - OSTALO</t>
  </si>
  <si>
    <t>A100162A Prijenos sredstava od nenadležnih proračuna</t>
  </si>
  <si>
    <t>A100163A Javne potrebe iznad standarda - EU PROJEKTI</t>
  </si>
  <si>
    <t>A100166A Prihod od financijske imovine - korisnici</t>
  </si>
  <si>
    <t>A100218 Financiranje deficitarnih zanimanja</t>
  </si>
  <si>
    <t>157 Javne potrebe iznad zakonskog standarda u školstvu - ostali korisnici</t>
  </si>
  <si>
    <t>A100208 KARADAR</t>
  </si>
  <si>
    <t>201 MZOS- Plaće SŠ</t>
  </si>
  <si>
    <t>A200201 MZOS- Plaće SŠ</t>
  </si>
  <si>
    <t>RASHODI PREMA FUNKCIJSKOJ KLASIFIKACIJI</t>
  </si>
  <si>
    <t>SVEUKUPMO PRIHODI</t>
  </si>
  <si>
    <t>SVEUKUPNO VIŠAK</t>
  </si>
  <si>
    <t>SVEUKUPNO PRIHODI</t>
  </si>
  <si>
    <t>SVEUKUPNO RASHODI</t>
  </si>
  <si>
    <t>VIŠAK MANJAK</t>
  </si>
  <si>
    <t>PRENESENI VIŠAK/MANJAK</t>
  </si>
  <si>
    <t>** Napomena: Iznosi u stupcima Izvršenje 2022. i preračunavaju se iz kuna u eure prema fiksnom tečaju konverzije 
(1 EUR=7,53450 kuna) i po pravilima za preračunavanje i zaokruživanje.</t>
  </si>
  <si>
    <t>GLAVA: 003-034 MIOŠ KARLOVAC</t>
  </si>
  <si>
    <t>Plan 2023.
2. izmjene</t>
  </si>
  <si>
    <t>Na temelju članka 37. Statuta Mješovite industrijsko-obrtnička škole Školski odbor na 
sjednici 20. 12. 2023. godine usvaja financijski plan za 2024.-2026.</t>
  </si>
  <si>
    <t>Plan 2023.
1. izmjene</t>
  </si>
  <si>
    <t xml:space="preserve">Plan 2023.
</t>
  </si>
  <si>
    <t>indeks plan 2024/plan 2023 2. izmjene</t>
  </si>
  <si>
    <t xml:space="preserve"> 
indeks plan 2024/plan 2023 3. izmjene</t>
  </si>
  <si>
    <t>Plan 2023. 3. izmjene</t>
  </si>
  <si>
    <t>41 Nematerijalna imovina</t>
  </si>
  <si>
    <t>412 Licence</t>
  </si>
  <si>
    <t>Izvorni plan 2023.</t>
  </si>
  <si>
    <t>Plan 2023. 
2. izmjene</t>
  </si>
  <si>
    <t>Plan 2023.
3. izmjene</t>
  </si>
  <si>
    <t>41 Rashodi za nabavu nematerijalne imovine</t>
  </si>
  <si>
    <t>Karlovac, 20.12.2023.</t>
  </si>
  <si>
    <t>Plan 2023. EUR
1. IZMJENA</t>
  </si>
  <si>
    <t>Plan 2023. EUR
2. IZMJENA</t>
  </si>
  <si>
    <t>Plan 2023. EUR
3. IZMJENA</t>
  </si>
  <si>
    <t>ravnateljica</t>
  </si>
  <si>
    <t>Snježana Erdeljac</t>
  </si>
  <si>
    <t>_______________________</t>
  </si>
  <si>
    <t>M.P.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</si>
</sst>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3.5"/>
      <color rgb="FF000000"/>
      <name val="Microsoft Sans Serif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9"/>
      <color rgb="FFFFFFFF"/>
      <name val="Verdana"/>
      <family val="2"/>
      <charset val="238"/>
    </font>
    <font>
      <b/>
      <sz val="10"/>
      <color rgb="FFFFFFFF"/>
      <name val="Arial"/>
      <family val="2"/>
      <charset val="238"/>
    </font>
    <font>
      <sz val="9"/>
      <color rgb="FF000080"/>
      <name val="Verdana"/>
      <family val="2"/>
      <charset val="238"/>
    </font>
    <font>
      <b/>
      <sz val="10"/>
      <color rgb="FF000080"/>
      <name val="Arial"/>
      <family val="2"/>
      <charset val="238"/>
    </font>
    <font>
      <sz val="9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sz val="8"/>
      <color rgb="FF000000"/>
      <name val="Microsoft Sans Serif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Microsoft Sans Serif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91970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4">
    <xf numFmtId="0" fontId="0" fillId="0" borderId="0" xfId="0"/>
    <xf numFmtId="0" fontId="0" fillId="0" borderId="0" xfId="0"/>
    <xf numFmtId="0" fontId="19" fillId="0" borderId="10" xfId="0" applyFont="1" applyBorder="1" applyAlignment="1">
      <alignment horizontal="center" vertical="center" wrapText="1" indent="1"/>
    </xf>
    <xf numFmtId="0" fontId="18" fillId="33" borderId="11" xfId="0" applyFont="1" applyFill="1" applyBorder="1" applyAlignment="1">
      <alignment horizontal="left" wrapText="1" indent="1"/>
    </xf>
    <xf numFmtId="0" fontId="20" fillId="33" borderId="11" xfId="0" applyFont="1" applyFill="1" applyBorder="1" applyAlignment="1">
      <alignment horizontal="left" wrapText="1" indent="1"/>
    </xf>
    <xf numFmtId="4" fontId="18" fillId="33" borderId="11" xfId="0" applyNumberFormat="1" applyFont="1" applyFill="1" applyBorder="1" applyAlignment="1">
      <alignment horizontal="right" wrapText="1" indent="1"/>
    </xf>
    <xf numFmtId="4" fontId="20" fillId="33" borderId="11" xfId="0" applyNumberFormat="1" applyFont="1" applyFill="1" applyBorder="1" applyAlignment="1">
      <alignment horizontal="right" wrapText="1" indent="1"/>
    </xf>
    <xf numFmtId="0" fontId="18" fillId="33" borderId="11" xfId="0" applyFont="1" applyFill="1" applyBorder="1" applyAlignment="1">
      <alignment horizontal="right" wrapText="1" indent="1"/>
    </xf>
    <xf numFmtId="0" fontId="22" fillId="34" borderId="11" xfId="0" applyFont="1" applyFill="1" applyBorder="1" applyAlignment="1">
      <alignment horizontal="left" wrapText="1" indent="1"/>
    </xf>
    <xf numFmtId="4" fontId="18" fillId="34" borderId="11" xfId="0" applyNumberFormat="1" applyFont="1" applyFill="1" applyBorder="1" applyAlignment="1">
      <alignment horizontal="right" wrapText="1" indent="1"/>
    </xf>
    <xf numFmtId="4" fontId="22" fillId="34" borderId="11" xfId="0" applyNumberFormat="1" applyFont="1" applyFill="1" applyBorder="1" applyAlignment="1">
      <alignment horizontal="right" wrapText="1" indent="1"/>
    </xf>
    <xf numFmtId="0" fontId="22" fillId="35" borderId="11" xfId="0" applyFont="1" applyFill="1" applyBorder="1" applyAlignment="1">
      <alignment horizontal="left" wrapText="1" indent="1"/>
    </xf>
    <xf numFmtId="4" fontId="18" fillId="35" borderId="11" xfId="0" applyNumberFormat="1" applyFont="1" applyFill="1" applyBorder="1" applyAlignment="1">
      <alignment horizontal="right" wrapText="1" indent="1"/>
    </xf>
    <xf numFmtId="4" fontId="22" fillId="35" borderId="11" xfId="0" applyNumberFormat="1" applyFont="1" applyFill="1" applyBorder="1" applyAlignment="1">
      <alignment horizontal="right" wrapText="1" indent="1"/>
    </xf>
    <xf numFmtId="0" fontId="18" fillId="35" borderId="11" xfId="0" applyFont="1" applyFill="1" applyBorder="1" applyAlignment="1">
      <alignment horizontal="right" wrapText="1" indent="1"/>
    </xf>
    <xf numFmtId="0" fontId="22" fillId="35" borderId="11" xfId="0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left" wrapText="1" indent="2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left" wrapText="1" indent="1"/>
    </xf>
    <xf numFmtId="0" fontId="0" fillId="0" borderId="0" xfId="0" applyAlignment="1">
      <alignment horizontal="center"/>
    </xf>
    <xf numFmtId="0" fontId="25" fillId="36" borderId="14" xfId="0" applyNumberFormat="1" applyFont="1" applyFill="1" applyBorder="1" applyAlignment="1" applyProtection="1">
      <alignment horizontal="center" vertical="center" wrapText="1"/>
    </xf>
    <xf numFmtId="0" fontId="25" fillId="37" borderId="14" xfId="0" applyNumberFormat="1" applyFont="1" applyFill="1" applyBorder="1" applyAlignment="1" applyProtection="1">
      <alignment horizontal="center" vertical="center" wrapText="1"/>
    </xf>
    <xf numFmtId="0" fontId="25" fillId="38" borderId="14" xfId="0" applyNumberFormat="1" applyFont="1" applyFill="1" applyBorder="1" applyAlignment="1" applyProtection="1">
      <alignment horizontal="center" vertical="center" wrapText="1"/>
    </xf>
    <xf numFmtId="0" fontId="25" fillId="39" borderId="14" xfId="0" applyNumberFormat="1" applyFont="1" applyFill="1" applyBorder="1" applyAlignment="1" applyProtection="1">
      <alignment horizontal="center" vertical="center" wrapText="1"/>
    </xf>
    <xf numFmtId="0" fontId="25" fillId="40" borderId="14" xfId="0" applyNumberFormat="1" applyFont="1" applyFill="1" applyBorder="1" applyAlignment="1" applyProtection="1">
      <alignment horizontal="center" vertical="center" wrapText="1"/>
    </xf>
    <xf numFmtId="0" fontId="0" fillId="41" borderId="12" xfId="0" applyFill="1" applyBorder="1"/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0" xfId="0" applyAlignment="1"/>
    <xf numFmtId="0" fontId="16" fillId="0" borderId="0" xfId="0" applyFont="1" applyAlignment="1">
      <alignment horizontal="right"/>
    </xf>
    <xf numFmtId="0" fontId="25" fillId="42" borderId="12" xfId="0" applyNumberFormat="1" applyFont="1" applyFill="1" applyBorder="1" applyAlignment="1" applyProtection="1">
      <alignment horizontal="center" vertical="center" wrapText="1"/>
    </xf>
    <xf numFmtId="0" fontId="25" fillId="42" borderId="13" xfId="0" applyNumberFormat="1" applyFont="1" applyFill="1" applyBorder="1" applyAlignment="1" applyProtection="1">
      <alignment horizontal="center" vertical="center" wrapText="1"/>
    </xf>
    <xf numFmtId="0" fontId="23" fillId="43" borderId="12" xfId="0" applyNumberFormat="1" applyFont="1" applyFill="1" applyBorder="1" applyAlignment="1" applyProtection="1">
      <alignment horizontal="left" vertical="center" wrapText="1"/>
    </xf>
    <xf numFmtId="0" fontId="24" fillId="43" borderId="12" xfId="0" applyNumberFormat="1" applyFont="1" applyFill="1" applyBorder="1" applyAlignment="1" applyProtection="1">
      <alignment horizontal="left" vertical="center" wrapText="1"/>
    </xf>
    <xf numFmtId="0" fontId="24" fillId="43" borderId="12" xfId="0" quotePrefix="1" applyFont="1" applyFill="1" applyBorder="1" applyAlignment="1">
      <alignment horizontal="left" vertical="center"/>
    </xf>
    <xf numFmtId="0" fontId="27" fillId="43" borderId="12" xfId="0" quotePrefix="1" applyFont="1" applyFill="1" applyBorder="1" applyAlignment="1">
      <alignment horizontal="left" vertical="center"/>
    </xf>
    <xf numFmtId="0" fontId="27" fillId="43" borderId="12" xfId="0" quotePrefix="1" applyFont="1" applyFill="1" applyBorder="1" applyAlignment="1">
      <alignment horizontal="left" vertical="center" wrapText="1"/>
    </xf>
    <xf numFmtId="0" fontId="23" fillId="43" borderId="12" xfId="0" applyFont="1" applyFill="1" applyBorder="1" applyAlignment="1">
      <alignment horizontal="left" vertical="center"/>
    </xf>
    <xf numFmtId="0" fontId="23" fillId="43" borderId="12" xfId="0" applyNumberFormat="1" applyFont="1" applyFill="1" applyBorder="1" applyAlignment="1" applyProtection="1">
      <alignment horizontal="left" vertical="center"/>
    </xf>
    <xf numFmtId="0" fontId="23" fillId="43" borderId="12" xfId="0" applyNumberFormat="1" applyFont="1" applyFill="1" applyBorder="1" applyAlignment="1" applyProtection="1">
      <alignment vertical="center" wrapText="1"/>
    </xf>
    <xf numFmtId="4" fontId="26" fillId="43" borderId="13" xfId="0" applyNumberFormat="1" applyFont="1" applyFill="1" applyBorder="1" applyAlignment="1">
      <alignment horizontal="right"/>
    </xf>
    <xf numFmtId="0" fontId="24" fillId="43" borderId="12" xfId="0" applyNumberFormat="1" applyFont="1" applyFill="1" applyBorder="1" applyAlignment="1" applyProtection="1">
      <alignment vertical="center" wrapText="1"/>
    </xf>
    <xf numFmtId="0" fontId="27" fillId="43" borderId="12" xfId="0" applyFont="1" applyFill="1" applyBorder="1" applyAlignment="1">
      <alignment horizontal="left" vertical="center"/>
    </xf>
    <xf numFmtId="4" fontId="26" fillId="43" borderId="12" xfId="0" applyNumberFormat="1" applyFont="1" applyFill="1" applyBorder="1" applyAlignment="1">
      <alignment horizontal="right"/>
    </xf>
    <xf numFmtId="4" fontId="26" fillId="43" borderId="12" xfId="0" applyNumberFormat="1" applyFont="1" applyFill="1" applyBorder="1" applyAlignment="1" applyProtection="1">
      <alignment horizontal="right" wrapText="1"/>
    </xf>
    <xf numFmtId="4" fontId="21" fillId="37" borderId="11" xfId="0" applyNumberFormat="1" applyFont="1" applyFill="1" applyBorder="1" applyAlignment="1">
      <alignment horizontal="right" wrapText="1" indent="1"/>
    </xf>
    <xf numFmtId="0" fontId="21" fillId="37" borderId="11" xfId="0" applyFont="1" applyFill="1" applyBorder="1" applyAlignment="1">
      <alignment horizontal="left" wrapText="1" indent="1"/>
    </xf>
    <xf numFmtId="0" fontId="19" fillId="0" borderId="10" xfId="0" applyFont="1" applyBorder="1" applyAlignment="1">
      <alignment horizontal="center" vertical="center" wrapText="1" indent="1"/>
    </xf>
    <xf numFmtId="0" fontId="29" fillId="44" borderId="11" xfId="0" applyFont="1" applyFill="1" applyBorder="1" applyAlignment="1">
      <alignment horizontal="left" wrapText="1" indent="1"/>
    </xf>
    <xf numFmtId="4" fontId="29" fillId="44" borderId="11" xfId="0" applyNumberFormat="1" applyFont="1" applyFill="1" applyBorder="1" applyAlignment="1">
      <alignment horizontal="right" wrapText="1" indent="1"/>
    </xf>
    <xf numFmtId="4" fontId="31" fillId="45" borderId="11" xfId="0" applyNumberFormat="1" applyFont="1" applyFill="1" applyBorder="1" applyAlignment="1">
      <alignment horizontal="right" wrapText="1" indent="1"/>
    </xf>
    <xf numFmtId="0" fontId="22" fillId="46" borderId="11" xfId="0" applyFont="1" applyFill="1" applyBorder="1" applyAlignment="1">
      <alignment horizontal="left" wrapText="1" indent="1"/>
    </xf>
    <xf numFmtId="4" fontId="22" fillId="46" borderId="11" xfId="0" applyNumberFormat="1" applyFont="1" applyFill="1" applyBorder="1" applyAlignment="1">
      <alignment horizontal="right" wrapText="1" indent="1"/>
    </xf>
    <xf numFmtId="0" fontId="22" fillId="46" borderId="11" xfId="0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lef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0" fontId="0" fillId="0" borderId="0" xfId="0"/>
    <xf numFmtId="0" fontId="19" fillId="0" borderId="10" xfId="0" applyFont="1" applyBorder="1" applyAlignment="1">
      <alignment horizontal="center" vertical="center" wrapText="1" indent="1"/>
    </xf>
    <xf numFmtId="0" fontId="29" fillId="44" borderId="11" xfId="0" applyFont="1" applyFill="1" applyBorder="1" applyAlignment="1">
      <alignment horizontal="left" wrapText="1" indent="1"/>
    </xf>
    <xf numFmtId="0" fontId="31" fillId="45" borderId="11" xfId="0" applyFont="1" applyFill="1" applyBorder="1" applyAlignment="1">
      <alignment horizontal="left" wrapText="1" indent="1"/>
    </xf>
    <xf numFmtId="0" fontId="22" fillId="46" borderId="11" xfId="0" applyFont="1" applyFill="1" applyBorder="1" applyAlignment="1">
      <alignment horizontal="left" wrapText="1" indent="1"/>
    </xf>
    <xf numFmtId="0" fontId="21" fillId="33" borderId="11" xfId="0" applyFont="1" applyFill="1" applyBorder="1" applyAlignment="1">
      <alignment horizontal="left" wrapText="1" indent="1"/>
    </xf>
    <xf numFmtId="0" fontId="0" fillId="0" borderId="0" xfId="0"/>
    <xf numFmtId="0" fontId="22" fillId="34" borderId="11" xfId="0" applyFont="1" applyFill="1" applyBorder="1" applyAlignment="1">
      <alignment horizontal="left" wrapText="1" indent="1"/>
    </xf>
    <xf numFmtId="4" fontId="22" fillId="34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left" wrapText="1" indent="2"/>
    </xf>
    <xf numFmtId="2" fontId="0" fillId="41" borderId="12" xfId="0" applyNumberFormat="1" applyFill="1" applyBorder="1"/>
    <xf numFmtId="2" fontId="0" fillId="0" borderId="12" xfId="0" applyNumberFormat="1" applyBorder="1"/>
    <xf numFmtId="0" fontId="21" fillId="43" borderId="11" xfId="0" applyFont="1" applyFill="1" applyBorder="1" applyAlignment="1">
      <alignment horizontal="left" wrapText="1" indent="1"/>
    </xf>
    <xf numFmtId="4" fontId="21" fillId="43" borderId="11" xfId="0" applyNumberFormat="1" applyFont="1" applyFill="1" applyBorder="1" applyAlignment="1">
      <alignment horizontal="right" wrapText="1" indent="1"/>
    </xf>
    <xf numFmtId="0" fontId="21" fillId="43" borderId="11" xfId="0" applyFont="1" applyFill="1" applyBorder="1" applyAlignment="1">
      <alignment horizontal="right" wrapText="1" indent="1"/>
    </xf>
    <xf numFmtId="0" fontId="0" fillId="43" borderId="0" xfId="0" applyFill="1"/>
    <xf numFmtId="4" fontId="0" fillId="0" borderId="0" xfId="0" applyNumberFormat="1"/>
    <xf numFmtId="4" fontId="18" fillId="46" borderId="11" xfId="0" applyNumberFormat="1" applyFont="1" applyFill="1" applyBorder="1" applyAlignment="1">
      <alignment wrapText="1"/>
    </xf>
    <xf numFmtId="4" fontId="29" fillId="44" borderId="11" xfId="0" applyNumberFormat="1" applyFont="1" applyFill="1" applyBorder="1" applyAlignment="1">
      <alignment wrapText="1"/>
    </xf>
    <xf numFmtId="4" fontId="18" fillId="33" borderId="11" xfId="0" applyNumberFormat="1" applyFont="1" applyFill="1" applyBorder="1" applyAlignment="1">
      <alignment wrapText="1"/>
    </xf>
    <xf numFmtId="4" fontId="22" fillId="46" borderId="11" xfId="0" applyNumberFormat="1" applyFont="1" applyFill="1" applyBorder="1" applyAlignment="1">
      <alignment wrapText="1"/>
    </xf>
    <xf numFmtId="4" fontId="21" fillId="33" borderId="11" xfId="0" applyNumberFormat="1" applyFont="1" applyFill="1" applyBorder="1" applyAlignment="1">
      <alignment wrapText="1"/>
    </xf>
    <xf numFmtId="4" fontId="31" fillId="45" borderId="11" xfId="0" applyNumberFormat="1" applyFont="1" applyFill="1" applyBorder="1" applyAlignment="1">
      <alignment wrapText="1"/>
    </xf>
    <xf numFmtId="4" fontId="28" fillId="44" borderId="11" xfId="0" applyNumberFormat="1" applyFont="1" applyFill="1" applyBorder="1" applyAlignment="1">
      <alignment wrapText="1"/>
    </xf>
    <xf numFmtId="4" fontId="30" fillId="45" borderId="11" xfId="0" applyNumberFormat="1" applyFont="1" applyFill="1" applyBorder="1" applyAlignment="1">
      <alignment wrapText="1"/>
    </xf>
    <xf numFmtId="0" fontId="23" fillId="45" borderId="12" xfId="0" applyFont="1" applyFill="1" applyBorder="1" applyAlignment="1">
      <alignment horizontal="left" wrapText="1" indent="1"/>
    </xf>
    <xf numFmtId="4" fontId="23" fillId="45" borderId="12" xfId="0" applyNumberFormat="1" applyFont="1" applyFill="1" applyBorder="1" applyAlignment="1">
      <alignment horizontal="right" wrapText="1" indent="1"/>
    </xf>
    <xf numFmtId="0" fontId="23" fillId="49" borderId="12" xfId="0" applyFont="1" applyFill="1" applyBorder="1" applyAlignment="1">
      <alignment horizontal="left" wrapText="1" indent="1"/>
    </xf>
    <xf numFmtId="4" fontId="23" fillId="49" borderId="12" xfId="0" applyNumberFormat="1" applyFont="1" applyFill="1" applyBorder="1" applyAlignment="1">
      <alignment wrapText="1"/>
    </xf>
    <xf numFmtId="4" fontId="32" fillId="49" borderId="12" xfId="0" applyNumberFormat="1" applyFont="1" applyFill="1" applyBorder="1" applyAlignment="1">
      <alignment wrapText="1"/>
    </xf>
    <xf numFmtId="0" fontId="33" fillId="0" borderId="12" xfId="0" applyFont="1" applyBorder="1"/>
    <xf numFmtId="4" fontId="33" fillId="0" borderId="12" xfId="0" applyNumberFormat="1" applyFont="1" applyBorder="1"/>
    <xf numFmtId="0" fontId="33" fillId="50" borderId="12" xfId="0" applyFont="1" applyFill="1" applyBorder="1"/>
    <xf numFmtId="4" fontId="23" fillId="50" borderId="12" xfId="0" applyNumberFormat="1" applyFont="1" applyFill="1" applyBorder="1" applyAlignment="1">
      <alignment horizontal="right" wrapText="1" indent="1"/>
    </xf>
    <xf numFmtId="0" fontId="34" fillId="0" borderId="10" xfId="0" applyFont="1" applyBorder="1" applyAlignment="1">
      <alignment horizontal="center" vertical="center" wrapText="1" indent="1"/>
    </xf>
    <xf numFmtId="0" fontId="35" fillId="33" borderId="11" xfId="0" applyFont="1" applyFill="1" applyBorder="1" applyAlignment="1">
      <alignment horizontal="left" wrapText="1" indent="1"/>
    </xf>
    <xf numFmtId="4" fontId="35" fillId="33" borderId="11" xfId="0" applyNumberFormat="1" applyFont="1" applyFill="1" applyBorder="1" applyAlignment="1">
      <alignment wrapText="1"/>
    </xf>
    <xf numFmtId="4" fontId="35" fillId="33" borderId="11" xfId="0" applyNumberFormat="1" applyFont="1" applyFill="1" applyBorder="1" applyAlignment="1">
      <alignment horizontal="right" wrapText="1" indent="1"/>
    </xf>
    <xf numFmtId="0" fontId="36" fillId="47" borderId="11" xfId="0" applyFont="1" applyFill="1" applyBorder="1" applyAlignment="1">
      <alignment horizontal="left" wrapText="1" indent="1"/>
    </xf>
    <xf numFmtId="4" fontId="36" fillId="47" borderId="11" xfId="0" applyNumberFormat="1" applyFont="1" applyFill="1" applyBorder="1" applyAlignment="1">
      <alignment wrapText="1"/>
    </xf>
    <xf numFmtId="4" fontId="36" fillId="47" borderId="11" xfId="0" applyNumberFormat="1" applyFont="1" applyFill="1" applyBorder="1" applyAlignment="1">
      <alignment horizontal="right" wrapText="1" indent="1"/>
    </xf>
    <xf numFmtId="0" fontId="37" fillId="34" borderId="11" xfId="0" applyFont="1" applyFill="1" applyBorder="1" applyAlignment="1">
      <alignment horizontal="left" wrapText="1" indent="1"/>
    </xf>
    <xf numFmtId="4" fontId="37" fillId="34" borderId="11" xfId="0" applyNumberFormat="1" applyFont="1" applyFill="1" applyBorder="1" applyAlignment="1">
      <alignment wrapText="1"/>
    </xf>
    <xf numFmtId="4" fontId="37" fillId="34" borderId="11" xfId="0" applyNumberFormat="1" applyFont="1" applyFill="1" applyBorder="1" applyAlignment="1">
      <alignment horizontal="right" wrapText="1" indent="1"/>
    </xf>
    <xf numFmtId="0" fontId="37" fillId="46" borderId="11" xfId="0" applyFont="1" applyFill="1" applyBorder="1" applyAlignment="1">
      <alignment horizontal="left" wrapText="1" indent="1"/>
    </xf>
    <xf numFmtId="4" fontId="37" fillId="46" borderId="11" xfId="0" applyNumberFormat="1" applyFont="1" applyFill="1" applyBorder="1" applyAlignment="1">
      <alignment wrapText="1"/>
    </xf>
    <xf numFmtId="4" fontId="37" fillId="46" borderId="11" xfId="0" applyNumberFormat="1" applyFont="1" applyFill="1" applyBorder="1" applyAlignment="1">
      <alignment horizontal="right" wrapText="1" indent="1"/>
    </xf>
    <xf numFmtId="0" fontId="37" fillId="48" borderId="11" xfId="0" applyFont="1" applyFill="1" applyBorder="1" applyAlignment="1">
      <alignment horizontal="left" wrapText="1" indent="1"/>
    </xf>
    <xf numFmtId="4" fontId="37" fillId="48" borderId="11" xfId="0" applyNumberFormat="1" applyFont="1" applyFill="1" applyBorder="1" applyAlignment="1">
      <alignment wrapText="1"/>
    </xf>
    <xf numFmtId="4" fontId="37" fillId="48" borderId="11" xfId="0" applyNumberFormat="1" applyFont="1" applyFill="1" applyBorder="1" applyAlignment="1">
      <alignment horizontal="right" wrapText="1" indent="1"/>
    </xf>
    <xf numFmtId="0" fontId="38" fillId="33" borderId="11" xfId="0" applyFont="1" applyFill="1" applyBorder="1" applyAlignment="1">
      <alignment horizontal="left" wrapText="1" indent="1"/>
    </xf>
    <xf numFmtId="4" fontId="38" fillId="33" borderId="11" xfId="0" applyNumberFormat="1" applyFont="1" applyFill="1" applyBorder="1" applyAlignment="1">
      <alignment wrapText="1"/>
    </xf>
    <xf numFmtId="4" fontId="38" fillId="33" borderId="11" xfId="0" applyNumberFormat="1" applyFont="1" applyFill="1" applyBorder="1" applyAlignment="1">
      <alignment horizontal="right" wrapText="1" indent="1"/>
    </xf>
    <xf numFmtId="0" fontId="37" fillId="35" borderId="11" xfId="0" applyFont="1" applyFill="1" applyBorder="1" applyAlignment="1">
      <alignment horizontal="left" wrapText="1" indent="1"/>
    </xf>
    <xf numFmtId="4" fontId="37" fillId="35" borderId="11" xfId="0" applyNumberFormat="1" applyFont="1" applyFill="1" applyBorder="1" applyAlignment="1">
      <alignment wrapText="1"/>
    </xf>
    <xf numFmtId="4" fontId="37" fillId="35" borderId="11" xfId="0" applyNumberFormat="1" applyFont="1" applyFill="1" applyBorder="1" applyAlignment="1">
      <alignment horizontal="right" wrapText="1" indent="1"/>
    </xf>
    <xf numFmtId="0" fontId="38" fillId="33" borderId="11" xfId="0" applyFont="1" applyFill="1" applyBorder="1" applyAlignment="1">
      <alignment horizontal="left" wrapText="1" indent="2"/>
    </xf>
    <xf numFmtId="0" fontId="38" fillId="33" borderId="11" xfId="0" applyFont="1" applyFill="1" applyBorder="1" applyAlignment="1">
      <alignment horizontal="left" wrapText="1" indent="3"/>
    </xf>
    <xf numFmtId="4" fontId="38" fillId="33" borderId="11" xfId="0" applyNumberFormat="1" applyFont="1" applyFill="1" applyBorder="1" applyAlignment="1">
      <alignment horizontal="left" wrapText="1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21" fillId="33" borderId="11" xfId="0" applyNumberFormat="1" applyFont="1" applyFill="1" applyBorder="1" applyAlignment="1">
      <alignment horizontal="right" wrapText="1" indent="1"/>
    </xf>
    <xf numFmtId="0" fontId="0" fillId="0" borderId="0" xfId="0"/>
    <xf numFmtId="0" fontId="19" fillId="0" borderId="10" xfId="0" applyFont="1" applyBorder="1" applyAlignment="1">
      <alignment horizontal="center" vertical="center" wrapText="1" indent="1"/>
    </xf>
    <xf numFmtId="0" fontId="21" fillId="0" borderId="11" xfId="0" applyFont="1" applyFill="1" applyBorder="1" applyAlignment="1">
      <alignment horizontal="right" wrapText="1" indent="1"/>
    </xf>
    <xf numFmtId="4" fontId="22" fillId="0" borderId="11" xfId="0" applyNumberFormat="1" applyFont="1" applyFill="1" applyBorder="1" applyAlignment="1">
      <alignment wrapText="1"/>
    </xf>
    <xf numFmtId="4" fontId="22" fillId="0" borderId="11" xfId="0" applyNumberFormat="1" applyFont="1" applyFill="1" applyBorder="1" applyAlignment="1">
      <alignment horizontal="right" wrapText="1" indent="1"/>
    </xf>
    <xf numFmtId="0" fontId="0" fillId="0" borderId="12" xfId="0" applyFill="1" applyBorder="1"/>
    <xf numFmtId="0" fontId="21" fillId="0" borderId="11" xfId="0" applyFont="1" applyFill="1" applyBorder="1" applyAlignment="1">
      <alignment horizontal="left" wrapText="1" indent="1"/>
    </xf>
    <xf numFmtId="4" fontId="18" fillId="0" borderId="11" xfId="0" applyNumberFormat="1" applyFont="1" applyFill="1" applyBorder="1" applyAlignment="1">
      <alignment wrapText="1"/>
    </xf>
    <xf numFmtId="2" fontId="0" fillId="0" borderId="0" xfId="0" applyNumberFormat="1"/>
    <xf numFmtId="0" fontId="0" fillId="0" borderId="0" xfId="0"/>
    <xf numFmtId="0" fontId="21" fillId="33" borderId="11" xfId="0" applyFont="1" applyFill="1" applyBorder="1" applyAlignment="1">
      <alignment horizontal="left" wrapText="1" indent="1"/>
    </xf>
    <xf numFmtId="0" fontId="22" fillId="0" borderId="11" xfId="0" applyFont="1" applyFill="1" applyBorder="1" applyAlignment="1">
      <alignment horizontal="right" wrapText="1" indent="1"/>
    </xf>
    <xf numFmtId="2" fontId="0" fillId="0" borderId="12" xfId="0" applyNumberFormat="1" applyFill="1" applyBorder="1"/>
    <xf numFmtId="4" fontId="22" fillId="46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22" fillId="46" borderId="11" xfId="0" applyFont="1" applyFill="1" applyBorder="1" applyAlignment="1">
      <alignment horizontal="right" wrapText="1" indent="1"/>
    </xf>
    <xf numFmtId="0" fontId="22" fillId="33" borderId="11" xfId="0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4" fontId="22" fillId="46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4" fontId="22" fillId="46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4" fontId="22" fillId="46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4" fontId="22" fillId="46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4" fontId="22" fillId="46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4" fontId="22" fillId="46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4" fontId="22" fillId="46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4" fontId="22" fillId="46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0" fontId="0" fillId="0" borderId="0" xfId="0"/>
    <xf numFmtId="4" fontId="21" fillId="33" borderId="11" xfId="0" applyNumberFormat="1" applyFont="1" applyFill="1" applyBorder="1" applyAlignment="1">
      <alignment horizontal="right" wrapText="1" indent="1"/>
    </xf>
    <xf numFmtId="4" fontId="22" fillId="46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0" fontId="22" fillId="33" borderId="11" xfId="0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4" fontId="22" fillId="46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0" fontId="22" fillId="46" borderId="11" xfId="0" applyFont="1" applyFill="1" applyBorder="1" applyAlignment="1">
      <alignment horizontal="right" wrapText="1" indent="1"/>
    </xf>
    <xf numFmtId="0" fontId="22" fillId="33" borderId="11" xfId="0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4" fontId="22" fillId="46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4" fontId="22" fillId="46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4" fontId="22" fillId="46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4" fontId="22" fillId="46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4" fontId="22" fillId="46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0" fontId="0" fillId="0" borderId="0" xfId="0"/>
    <xf numFmtId="0" fontId="0" fillId="0" borderId="0" xfId="0"/>
    <xf numFmtId="4" fontId="22" fillId="46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lef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4" fontId="39" fillId="33" borderId="11" xfId="0" applyNumberFormat="1" applyFont="1" applyFill="1" applyBorder="1" applyAlignment="1">
      <alignment horizontal="right" wrapText="1" indent="1"/>
    </xf>
    <xf numFmtId="0" fontId="39" fillId="33" borderId="11" xfId="0" applyFont="1" applyFill="1" applyBorder="1" applyAlignment="1">
      <alignment horizontal="left" wrapText="1" indent="1"/>
    </xf>
    <xf numFmtId="0" fontId="29" fillId="47" borderId="11" xfId="0" applyFont="1" applyFill="1" applyBorder="1" applyAlignment="1">
      <alignment horizontal="left" wrapText="1" indent="1"/>
    </xf>
    <xf numFmtId="4" fontId="29" fillId="47" borderId="11" xfId="0" applyNumberFormat="1" applyFont="1" applyFill="1" applyBorder="1" applyAlignment="1">
      <alignment horizontal="right" wrapText="1" indent="1"/>
    </xf>
    <xf numFmtId="4" fontId="31" fillId="45" borderId="11" xfId="0" applyNumberFormat="1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4" fontId="22" fillId="46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4" fontId="22" fillId="46" borderId="11" xfId="0" applyNumberFormat="1" applyFont="1" applyFill="1" applyBorder="1" applyAlignment="1">
      <alignment horizontal="righ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0" fontId="22" fillId="33" borderId="11" xfId="0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  <xf numFmtId="0" fontId="0" fillId="0" borderId="0" xfId="0"/>
    <xf numFmtId="0" fontId="19" fillId="0" borderId="10" xfId="0" applyFont="1" applyBorder="1" applyAlignment="1">
      <alignment horizontal="center" vertical="center" wrapText="1" indent="1"/>
    </xf>
    <xf numFmtId="4" fontId="29" fillId="44" borderId="11" xfId="0" applyNumberFormat="1" applyFont="1" applyFill="1" applyBorder="1" applyAlignment="1">
      <alignment horizontal="right" wrapText="1" indent="1"/>
    </xf>
    <xf numFmtId="4" fontId="22" fillId="46" borderId="11" xfId="0" applyNumberFormat="1" applyFont="1" applyFill="1" applyBorder="1" applyAlignment="1">
      <alignment horizontal="right" wrapText="1" indent="1"/>
    </xf>
    <xf numFmtId="0" fontId="22" fillId="46" borderId="11" xfId="0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lef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right" wrapText="1" inden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40% - Naglasak1" xfId="20" builtinId="3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Obič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>
      <selection activeCell="E53" sqref="E53"/>
    </sheetView>
  </sheetViews>
  <sheetFormatPr defaultRowHeight="15"/>
  <cols>
    <col min="1" max="1" width="49" customWidth="1"/>
    <col min="2" max="2" width="20.42578125" customWidth="1"/>
    <col min="3" max="3" width="20" customWidth="1"/>
    <col min="4" max="4" width="20" style="209" customWidth="1"/>
    <col min="5" max="5" width="18.140625" customWidth="1"/>
    <col min="6" max="7" width="18.140625" style="209" customWidth="1"/>
    <col min="8" max="8" width="17.85546875" customWidth="1"/>
    <col min="9" max="9" width="16.7109375" customWidth="1"/>
    <col min="10" max="10" width="16.140625" customWidth="1"/>
  </cols>
  <sheetData>
    <row r="1" spans="1:10">
      <c r="A1" s="218" t="s">
        <v>159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>
      <c r="A2" s="217"/>
      <c r="B2" s="217"/>
      <c r="C2" s="217"/>
      <c r="D2" s="217"/>
      <c r="E2" s="217"/>
      <c r="F2" s="217"/>
      <c r="G2" s="217"/>
      <c r="H2" s="217"/>
      <c r="I2" s="217"/>
      <c r="J2" s="217"/>
    </row>
    <row r="4" spans="1:10">
      <c r="A4" s="219" t="s">
        <v>35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0">
      <c r="A5" s="217"/>
      <c r="B5" s="217"/>
      <c r="C5" s="217"/>
      <c r="D5" s="217"/>
      <c r="E5" s="217"/>
      <c r="F5" s="217"/>
      <c r="G5" s="217"/>
      <c r="H5" s="217"/>
      <c r="I5" s="217"/>
      <c r="J5" s="217"/>
    </row>
    <row r="7" spans="1:10">
      <c r="E7" s="119" t="s">
        <v>36</v>
      </c>
      <c r="F7" s="119"/>
      <c r="G7" s="119"/>
    </row>
    <row r="9" spans="1:10">
      <c r="C9" s="217" t="s">
        <v>37</v>
      </c>
      <c r="D9" s="217"/>
      <c r="E9" s="217"/>
      <c r="F9" s="217"/>
      <c r="G9" s="217"/>
      <c r="H9" s="217"/>
    </row>
    <row r="10" spans="1:10">
      <c r="J10" s="30" t="s">
        <v>61</v>
      </c>
    </row>
    <row r="11" spans="1:10" ht="25.5">
      <c r="B11" s="21" t="s">
        <v>62</v>
      </c>
      <c r="C11" s="21" t="s">
        <v>63</v>
      </c>
      <c r="D11" s="22" t="s">
        <v>46</v>
      </c>
      <c r="E11" s="22" t="s">
        <v>172</v>
      </c>
      <c r="F11" s="22" t="s">
        <v>173</v>
      </c>
      <c r="G11" s="22" t="s">
        <v>174</v>
      </c>
      <c r="H11" s="23" t="s">
        <v>47</v>
      </c>
      <c r="I11" s="24" t="s">
        <v>48</v>
      </c>
      <c r="J11" s="25" t="s">
        <v>49</v>
      </c>
    </row>
    <row r="12" spans="1:10">
      <c r="A12" s="26" t="s">
        <v>38</v>
      </c>
      <c r="B12" s="26">
        <f>SUM(B13:B14)</f>
        <v>10585530.82</v>
      </c>
      <c r="C12" s="68">
        <f>SUM(B12/7.5345)</f>
        <v>1404941.3789899794</v>
      </c>
      <c r="D12" s="68">
        <v>1260019</v>
      </c>
      <c r="E12" s="68">
        <f>SUM(E13:E14)</f>
        <v>1417009.72</v>
      </c>
      <c r="F12" s="68">
        <v>1506001.78</v>
      </c>
      <c r="G12" s="68">
        <v>1476581.7100000002</v>
      </c>
      <c r="H12" s="68">
        <v>1432962</v>
      </c>
      <c r="I12" s="68">
        <v>1406196</v>
      </c>
      <c r="J12" s="68">
        <v>1406196</v>
      </c>
    </row>
    <row r="13" spans="1:10">
      <c r="A13" s="27" t="s">
        <v>39</v>
      </c>
      <c r="B13" s="27">
        <v>10584800.470000001</v>
      </c>
      <c r="C13" s="69">
        <f t="shared" ref="C13:C18" si="0">SUM(B13/7.5345)</f>
        <v>1404844.4448868539</v>
      </c>
      <c r="D13" s="69">
        <f>SUM(D12-D14)</f>
        <v>1259919</v>
      </c>
      <c r="E13" s="69">
        <v>1416916.46</v>
      </c>
      <c r="F13" s="69">
        <f>SUM(F12-F14)</f>
        <v>1502908.52</v>
      </c>
      <c r="G13" s="69">
        <f>SUM(G12-G14)</f>
        <v>1476420.1300000001</v>
      </c>
      <c r="H13" s="69">
        <f>SUM(H12-H14)</f>
        <v>1432802</v>
      </c>
      <c r="I13" s="69">
        <f>SUM(I12-I14)</f>
        <v>1406196</v>
      </c>
      <c r="J13" s="69">
        <f>SUM(J12-J14)</f>
        <v>1406196</v>
      </c>
    </row>
    <row r="14" spans="1:10">
      <c r="A14" s="27" t="s">
        <v>40</v>
      </c>
      <c r="B14" s="27">
        <v>730.35</v>
      </c>
      <c r="C14" s="69">
        <f t="shared" si="0"/>
        <v>96.93410312562213</v>
      </c>
      <c r="D14" s="69">
        <v>100</v>
      </c>
      <c r="E14" s="69">
        <v>93.26</v>
      </c>
      <c r="F14" s="69">
        <v>3093.26</v>
      </c>
      <c r="G14" s="69">
        <v>161.58000000000001</v>
      </c>
      <c r="H14" s="69">
        <v>160</v>
      </c>
      <c r="I14" s="133">
        <v>0</v>
      </c>
      <c r="J14" s="133">
        <v>0</v>
      </c>
    </row>
    <row r="15" spans="1:10">
      <c r="A15" s="26" t="s">
        <v>41</v>
      </c>
      <c r="B15" s="26">
        <f>SUM(B16:B17)</f>
        <v>10369575.99</v>
      </c>
      <c r="C15" s="68">
        <f t="shared" si="0"/>
        <v>1376279.2474616761</v>
      </c>
      <c r="D15" s="68">
        <v>1342671</v>
      </c>
      <c r="E15" s="68">
        <f>SUM(E16:E17)</f>
        <v>1509793.17</v>
      </c>
      <c r="F15" s="68">
        <v>1598785.2299999997</v>
      </c>
      <c r="G15" s="68">
        <v>1569365.1600000001</v>
      </c>
      <c r="H15" s="68">
        <v>1527872</v>
      </c>
      <c r="I15" s="68">
        <v>1427403</v>
      </c>
      <c r="J15" s="68">
        <v>1406196</v>
      </c>
    </row>
    <row r="16" spans="1:10">
      <c r="A16" s="27" t="s">
        <v>42</v>
      </c>
      <c r="B16" s="27">
        <v>9536376.6099999994</v>
      </c>
      <c r="C16" s="69">
        <f t="shared" si="0"/>
        <v>1265694.685778751</v>
      </c>
      <c r="D16" s="69">
        <v>1286099</v>
      </c>
      <c r="E16" s="69">
        <v>1452126.49</v>
      </c>
      <c r="F16" s="69">
        <v>1536968.55</v>
      </c>
      <c r="G16" s="69">
        <v>1513330.16</v>
      </c>
      <c r="H16" s="133">
        <f>SUM(H15-H17)</f>
        <v>1452302</v>
      </c>
      <c r="I16" s="133">
        <f>SUM(I15-I17)</f>
        <v>1392996</v>
      </c>
      <c r="J16" s="133">
        <f>SUM(J15-J17)</f>
        <v>1392996</v>
      </c>
    </row>
    <row r="17" spans="1:10">
      <c r="A17" s="27" t="s">
        <v>43</v>
      </c>
      <c r="B17" s="27">
        <v>833199.38</v>
      </c>
      <c r="C17" s="69">
        <f t="shared" si="0"/>
        <v>110584.56168292521</v>
      </c>
      <c r="D17" s="69">
        <v>56572</v>
      </c>
      <c r="E17" s="69">
        <v>57666.68</v>
      </c>
      <c r="F17" s="69">
        <v>61816.68</v>
      </c>
      <c r="G17" s="69">
        <v>56035</v>
      </c>
      <c r="H17" s="133">
        <v>75570</v>
      </c>
      <c r="I17" s="133">
        <v>34407</v>
      </c>
      <c r="J17" s="133">
        <v>13200</v>
      </c>
    </row>
    <row r="18" spans="1:10">
      <c r="A18" s="26" t="s">
        <v>44</v>
      </c>
      <c r="B18" s="26">
        <f>SUM(B12-B15)</f>
        <v>215954.83000000007</v>
      </c>
      <c r="C18" s="68">
        <f t="shared" si="0"/>
        <v>28662.131528303147</v>
      </c>
      <c r="D18" s="68">
        <f t="shared" ref="D18:J18" si="1">SUM(D12-D15)</f>
        <v>-82652</v>
      </c>
      <c r="E18" s="68">
        <f t="shared" si="1"/>
        <v>-92783.449999999953</v>
      </c>
      <c r="F18" s="68">
        <f t="shared" si="1"/>
        <v>-92783.449999999721</v>
      </c>
      <c r="G18" s="68">
        <f t="shared" si="1"/>
        <v>-92783.449999999953</v>
      </c>
      <c r="H18" s="68">
        <f t="shared" si="1"/>
        <v>-94910</v>
      </c>
      <c r="I18" s="68">
        <f t="shared" si="1"/>
        <v>-21207</v>
      </c>
      <c r="J18" s="68">
        <f t="shared" si="1"/>
        <v>0</v>
      </c>
    </row>
    <row r="20" spans="1:10">
      <c r="C20" s="217" t="s">
        <v>51</v>
      </c>
      <c r="D20" s="217"/>
      <c r="E20" s="217"/>
      <c r="F20" s="119"/>
      <c r="G20" s="119"/>
    </row>
    <row r="22" spans="1:10" ht="25.5">
      <c r="B22" s="21" t="s">
        <v>50</v>
      </c>
      <c r="C22" s="21" t="s">
        <v>45</v>
      </c>
      <c r="D22" s="21" t="s">
        <v>46</v>
      </c>
      <c r="E22" s="22" t="s">
        <v>172</v>
      </c>
      <c r="F22" s="22" t="s">
        <v>173</v>
      </c>
      <c r="G22" s="22" t="s">
        <v>174</v>
      </c>
      <c r="H22" s="23" t="s">
        <v>47</v>
      </c>
      <c r="I22" s="24" t="s">
        <v>48</v>
      </c>
      <c r="J22" s="25" t="s">
        <v>49</v>
      </c>
    </row>
    <row r="23" spans="1:10">
      <c r="A23" s="27" t="s">
        <v>52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1:10">
      <c r="A24" s="27" t="s">
        <v>53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>
      <c r="A25" s="27" t="s">
        <v>54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</row>
    <row r="27" spans="1:10">
      <c r="B27" s="217" t="s">
        <v>55</v>
      </c>
      <c r="C27" s="217"/>
      <c r="D27" s="217"/>
      <c r="E27" s="217"/>
      <c r="F27" s="217"/>
      <c r="G27" s="217"/>
      <c r="H27" s="217"/>
    </row>
    <row r="28" spans="1:10" s="1" customFormat="1">
      <c r="B28" s="20"/>
      <c r="C28" s="20"/>
      <c r="D28" s="119"/>
      <c r="E28" s="20"/>
      <c r="F28" s="119"/>
      <c r="G28" s="119"/>
      <c r="H28" s="20"/>
    </row>
    <row r="29" spans="1:10" ht="25.5">
      <c r="B29" s="21" t="s">
        <v>50</v>
      </c>
      <c r="C29" s="21" t="s">
        <v>45</v>
      </c>
      <c r="D29" s="21" t="s">
        <v>46</v>
      </c>
      <c r="E29" s="22" t="s">
        <v>172</v>
      </c>
      <c r="F29" s="22" t="s">
        <v>173</v>
      </c>
      <c r="G29" s="22" t="s">
        <v>174</v>
      </c>
      <c r="H29" s="23" t="s">
        <v>47</v>
      </c>
      <c r="I29" s="24" t="s">
        <v>48</v>
      </c>
      <c r="J29" s="25" t="s">
        <v>49</v>
      </c>
    </row>
    <row r="30" spans="1:10" ht="30">
      <c r="A30" s="28" t="s">
        <v>56</v>
      </c>
      <c r="B30" s="27"/>
      <c r="C30" s="27"/>
      <c r="D30" s="27">
        <v>120586</v>
      </c>
      <c r="E30" s="27">
        <v>130717.75999999999</v>
      </c>
      <c r="F30" s="27">
        <v>130717.75999999999</v>
      </c>
      <c r="G30" s="27">
        <v>130717.75999999999</v>
      </c>
      <c r="H30" s="126">
        <f>SUM(H31+I30)</f>
        <v>116117</v>
      </c>
      <c r="I30" s="126">
        <v>21207</v>
      </c>
      <c r="J30" s="27"/>
    </row>
    <row r="31" spans="1:10" ht="30">
      <c r="A31" s="28" t="s">
        <v>57</v>
      </c>
      <c r="B31" s="27"/>
      <c r="C31" s="27"/>
      <c r="D31" s="27">
        <v>82652</v>
      </c>
      <c r="E31" s="27">
        <v>92783.45</v>
      </c>
      <c r="F31" s="27">
        <v>92783.45</v>
      </c>
      <c r="G31" s="27">
        <v>92783.45</v>
      </c>
      <c r="H31" s="126">
        <v>94910</v>
      </c>
      <c r="I31" s="126">
        <v>21207</v>
      </c>
      <c r="J31" s="27"/>
    </row>
    <row r="33" spans="1:10">
      <c r="A33" s="27" t="s">
        <v>58</v>
      </c>
      <c r="B33" s="27"/>
      <c r="C33" s="27"/>
      <c r="D33" s="27"/>
      <c r="E33" s="27"/>
      <c r="F33" s="27"/>
      <c r="G33" s="27"/>
      <c r="H33" s="27"/>
      <c r="I33" s="27"/>
      <c r="J33" s="27"/>
    </row>
    <row r="35" spans="1:10" ht="34.5" customHeight="1">
      <c r="A35" s="215" t="s">
        <v>59</v>
      </c>
      <c r="B35" s="215"/>
      <c r="C35" s="215"/>
      <c r="D35" s="215"/>
      <c r="E35" s="215"/>
      <c r="F35" s="117"/>
      <c r="G35" s="117"/>
    </row>
    <row r="37" spans="1:10" ht="32.25" customHeight="1">
      <c r="A37" s="215" t="s">
        <v>156</v>
      </c>
      <c r="B37" s="216"/>
      <c r="C37" s="216"/>
      <c r="D37" s="216"/>
      <c r="E37" s="216"/>
      <c r="F37" s="118"/>
      <c r="G37" s="118"/>
    </row>
    <row r="39" spans="1:10" ht="31.5" customHeight="1">
      <c r="A39" s="215" t="s">
        <v>60</v>
      </c>
      <c r="B39" s="216"/>
      <c r="C39" s="216"/>
      <c r="D39" s="216"/>
      <c r="E39" s="216"/>
      <c r="F39" s="118"/>
      <c r="G39" s="118"/>
    </row>
    <row r="41" spans="1:10">
      <c r="A41" s="209" t="s">
        <v>171</v>
      </c>
      <c r="B41" s="1"/>
      <c r="C41" s="1"/>
      <c r="E41" s="1"/>
    </row>
    <row r="42" spans="1:10">
      <c r="A42" s="1" t="s">
        <v>67</v>
      </c>
      <c r="B42" s="1"/>
      <c r="C42" s="1"/>
      <c r="E42" s="236" t="s">
        <v>175</v>
      </c>
      <c r="H42" s="1" t="s">
        <v>64</v>
      </c>
    </row>
    <row r="43" spans="1:10">
      <c r="A43" s="1" t="s">
        <v>68</v>
      </c>
      <c r="B43" s="1"/>
      <c r="C43" s="1"/>
      <c r="E43" s="236" t="s">
        <v>176</v>
      </c>
      <c r="H43" s="1" t="s">
        <v>65</v>
      </c>
    </row>
    <row r="45" spans="1:10">
      <c r="E45" s="236" t="s">
        <v>177</v>
      </c>
      <c r="G45" s="236" t="s">
        <v>178</v>
      </c>
      <c r="H45" s="1" t="s">
        <v>66</v>
      </c>
    </row>
    <row r="46" spans="1:10">
      <c r="E46" s="29"/>
      <c r="F46" s="29"/>
      <c r="G46" s="29"/>
    </row>
  </sheetData>
  <mergeCells count="8">
    <mergeCell ref="A35:E35"/>
    <mergeCell ref="A37:E37"/>
    <mergeCell ref="A39:E39"/>
    <mergeCell ref="C20:E20"/>
    <mergeCell ref="A1:J2"/>
    <mergeCell ref="A4:J5"/>
    <mergeCell ref="C9:H9"/>
    <mergeCell ref="B27:H27"/>
  </mergeCells>
  <pageMargins left="0.11811023622047245" right="0.11811023622047245" top="0.35433070866141736" bottom="0.35433070866141736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5"/>
  <sheetViews>
    <sheetView tabSelected="1" workbookViewId="0">
      <selection activeCell="A77" sqref="A77:XFD77"/>
    </sheetView>
  </sheetViews>
  <sheetFormatPr defaultRowHeight="15"/>
  <cols>
    <col min="1" max="1" width="26.85546875" style="1" customWidth="1"/>
    <col min="2" max="2" width="12.7109375" customWidth="1"/>
    <col min="3" max="3" width="13.85546875" style="121" customWidth="1"/>
    <col min="4" max="4" width="13.85546875" customWidth="1"/>
    <col min="5" max="5" width="15.7109375" style="121" customWidth="1"/>
    <col min="6" max="6" width="17.140625" style="121" customWidth="1"/>
    <col min="7" max="7" width="14.28515625" customWidth="1"/>
    <col min="8" max="8" width="14.85546875" customWidth="1"/>
    <col min="9" max="9" width="14.7109375" customWidth="1"/>
    <col min="13" max="13" width="11.7109375" bestFit="1" customWidth="1"/>
  </cols>
  <sheetData>
    <row r="2" spans="1:13">
      <c r="B2" s="1" t="s">
        <v>69</v>
      </c>
      <c r="D2" s="1"/>
      <c r="G2" s="1"/>
      <c r="H2" s="1"/>
      <c r="I2" s="1"/>
      <c r="J2" s="1"/>
      <c r="K2" s="1"/>
      <c r="L2" s="1"/>
    </row>
    <row r="3" spans="1:13">
      <c r="B3" s="1" t="s">
        <v>70</v>
      </c>
      <c r="D3" s="1"/>
      <c r="G3" s="1"/>
      <c r="H3" s="1"/>
      <c r="I3" s="1"/>
      <c r="J3" s="1"/>
      <c r="K3" s="1"/>
      <c r="L3" s="1"/>
    </row>
    <row r="4" spans="1:13" s="1" customFormat="1">
      <c r="C4" s="121"/>
      <c r="E4" s="121"/>
      <c r="F4" s="121"/>
    </row>
    <row r="5" spans="1:13">
      <c r="B5" s="1" t="s">
        <v>39</v>
      </c>
      <c r="D5" s="1"/>
      <c r="G5" s="1"/>
      <c r="H5" s="1"/>
      <c r="I5" s="1"/>
      <c r="J5" s="1"/>
      <c r="K5" s="1"/>
      <c r="L5" s="1"/>
    </row>
    <row r="7" spans="1:13" ht="15.75" thickBot="1"/>
    <row r="8" spans="1:13" ht="26.25" thickBot="1">
      <c r="A8" s="48" t="s">
        <v>0</v>
      </c>
      <c r="B8" s="48" t="s">
        <v>1</v>
      </c>
      <c r="C8" s="237" t="s">
        <v>2</v>
      </c>
      <c r="D8" s="237" t="s">
        <v>160</v>
      </c>
      <c r="E8" s="237" t="s">
        <v>158</v>
      </c>
      <c r="F8" s="237" t="s">
        <v>169</v>
      </c>
      <c r="G8" s="237" t="s">
        <v>3</v>
      </c>
      <c r="H8" s="237" t="s">
        <v>4</v>
      </c>
      <c r="I8" s="237" t="s">
        <v>5</v>
      </c>
      <c r="M8" s="74"/>
    </row>
    <row r="9" spans="1:13">
      <c r="A9" s="49" t="s">
        <v>86</v>
      </c>
      <c r="B9" s="50">
        <v>1404941.38</v>
      </c>
      <c r="C9" s="238">
        <f>SUM(C10:C11)</f>
        <v>1342671</v>
      </c>
      <c r="D9" s="238">
        <v>1509793.17</v>
      </c>
      <c r="E9" s="238">
        <f>SUM(E10:E11)</f>
        <v>1598785.23</v>
      </c>
      <c r="F9" s="238">
        <f>SUM(F10:F11)</f>
        <v>1569365.1600000001</v>
      </c>
      <c r="G9" s="238">
        <f>SUM(G10:G11)</f>
        <v>1527872</v>
      </c>
      <c r="H9" s="238">
        <f>SUM(H10:H11)</f>
        <v>1427403</v>
      </c>
      <c r="I9" s="238">
        <f>SUM(I12+I16+I23+I27+I34+I41+I48+I52+I59+I66)</f>
        <v>1406196</v>
      </c>
    </row>
    <row r="10" spans="1:13">
      <c r="A10" s="61" t="s">
        <v>150</v>
      </c>
      <c r="B10" s="51">
        <v>1404941.38</v>
      </c>
      <c r="C10" s="224">
        <f>SUM(C13+C17+C24+C28+C35+C42+C49+C53+C60+C70)</f>
        <v>1260019</v>
      </c>
      <c r="D10" s="224">
        <f>SUM(D13+D17+D24+D28+D35+D42+D49+D53+D60+D70)</f>
        <v>1417009.72</v>
      </c>
      <c r="E10" s="224">
        <f>SUM(E13+E17+E24+E28+E35+E42+E49+E53+E60+E70)</f>
        <v>1506001.78</v>
      </c>
      <c r="F10" s="224">
        <f>SUM(F13+F17+F24+F28+F35+F42+F49+F53+F60+F67+F70)</f>
        <v>1476581.7100000002</v>
      </c>
      <c r="G10" s="224">
        <f t="shared" ref="G10:I10" si="0">SUM(G13+G17+G24+G28+G35+G42+G49+G53+G60+G70)</f>
        <v>1432962</v>
      </c>
      <c r="H10" s="224">
        <f t="shared" si="0"/>
        <v>1406196</v>
      </c>
      <c r="I10" s="224">
        <f t="shared" si="0"/>
        <v>1406196</v>
      </c>
      <c r="M10" s="74"/>
    </row>
    <row r="11" spans="1:13">
      <c r="A11" s="61" t="s">
        <v>151</v>
      </c>
      <c r="B11" s="51"/>
      <c r="C11" s="224">
        <f>SUM(C20+C38+C45+C56+C73)</f>
        <v>82652</v>
      </c>
      <c r="D11" s="224">
        <f>SUM(D20+D31+D38+D45+D56+D63+D73)</f>
        <v>92783.450000000012</v>
      </c>
      <c r="E11" s="224">
        <v>92783.45</v>
      </c>
      <c r="F11" s="224">
        <v>92783.45</v>
      </c>
      <c r="G11" s="224">
        <f t="shared" ref="G11:I11" si="1">SUM(G20+G31+G38+G45+G56+G63+G73)</f>
        <v>94910</v>
      </c>
      <c r="H11" s="224">
        <f t="shared" si="1"/>
        <v>21207</v>
      </c>
      <c r="I11" s="224">
        <f t="shared" si="1"/>
        <v>0</v>
      </c>
    </row>
    <row r="12" spans="1:13" ht="26.25">
      <c r="A12" s="52" t="s">
        <v>8</v>
      </c>
      <c r="B12" s="53">
        <v>10060.6</v>
      </c>
      <c r="C12" s="239">
        <v>3366</v>
      </c>
      <c r="D12" s="239">
        <v>15366</v>
      </c>
      <c r="E12" s="239">
        <v>16037.06</v>
      </c>
      <c r="F12" s="239">
        <v>9091.23</v>
      </c>
      <c r="G12" s="239">
        <v>11366</v>
      </c>
      <c r="H12" s="239">
        <v>5366</v>
      </c>
      <c r="I12" s="239">
        <v>5366</v>
      </c>
    </row>
    <row r="13" spans="1:13">
      <c r="A13" s="55" t="s">
        <v>89</v>
      </c>
      <c r="B13" s="56">
        <v>10060.6</v>
      </c>
      <c r="C13" s="242">
        <v>3366</v>
      </c>
      <c r="D13" s="242">
        <v>15366</v>
      </c>
      <c r="E13" s="242">
        <v>16037.06</v>
      </c>
      <c r="F13" s="242">
        <v>9091.23</v>
      </c>
      <c r="G13" s="242">
        <v>11366</v>
      </c>
      <c r="H13" s="242">
        <v>5366</v>
      </c>
      <c r="I13" s="242">
        <v>5366</v>
      </c>
    </row>
    <row r="14" spans="1:13" ht="39">
      <c r="A14" s="55" t="s">
        <v>9</v>
      </c>
      <c r="B14" s="56">
        <v>10060.6</v>
      </c>
      <c r="C14" s="242">
        <v>3366</v>
      </c>
      <c r="D14" s="242">
        <v>15366</v>
      </c>
      <c r="E14" s="242">
        <v>16037.06</v>
      </c>
      <c r="F14" s="242">
        <v>9091.23</v>
      </c>
      <c r="G14" s="242">
        <v>11366</v>
      </c>
      <c r="H14" s="242">
        <v>5366</v>
      </c>
      <c r="I14" s="242">
        <v>5366</v>
      </c>
    </row>
    <row r="15" spans="1:13" ht="51.75">
      <c r="A15" s="55" t="s">
        <v>90</v>
      </c>
      <c r="B15" s="56">
        <v>10060.6</v>
      </c>
      <c r="C15" s="242">
        <v>3366</v>
      </c>
      <c r="D15" s="242">
        <v>15366</v>
      </c>
      <c r="E15" s="242">
        <v>16037.06</v>
      </c>
      <c r="F15" s="242">
        <v>9091.23</v>
      </c>
      <c r="G15" s="242">
        <v>11366</v>
      </c>
      <c r="H15" s="242"/>
      <c r="I15" s="242"/>
    </row>
    <row r="16" spans="1:13">
      <c r="A16" s="52" t="s">
        <v>10</v>
      </c>
      <c r="B16" s="53">
        <v>9108.1</v>
      </c>
      <c r="C16" s="239">
        <v>6700</v>
      </c>
      <c r="D16" s="239">
        <v>7000</v>
      </c>
      <c r="E16" s="239">
        <v>9000</v>
      </c>
      <c r="F16" s="239">
        <v>9000</v>
      </c>
      <c r="G16" s="239">
        <v>14000</v>
      </c>
      <c r="H16" s="239">
        <v>10000</v>
      </c>
      <c r="I16" s="239">
        <v>10000</v>
      </c>
    </row>
    <row r="17" spans="1:9">
      <c r="A17" s="55" t="s">
        <v>89</v>
      </c>
      <c r="B17" s="56">
        <v>9108.1</v>
      </c>
      <c r="C17" s="242">
        <v>1400</v>
      </c>
      <c r="D17" s="242">
        <v>6323.03</v>
      </c>
      <c r="E17" s="242">
        <v>8323.0300000000007</v>
      </c>
      <c r="F17" s="242">
        <v>8323.0300000000007</v>
      </c>
      <c r="G17" s="242">
        <v>10000</v>
      </c>
      <c r="H17" s="242">
        <v>10000</v>
      </c>
      <c r="I17" s="242">
        <v>10000</v>
      </c>
    </row>
    <row r="18" spans="1:9" ht="64.5">
      <c r="A18" s="55" t="s">
        <v>11</v>
      </c>
      <c r="B18" s="56">
        <v>9108.1</v>
      </c>
      <c r="C18" s="242">
        <v>1400</v>
      </c>
      <c r="D18" s="242">
        <v>6323.03</v>
      </c>
      <c r="E18" s="242">
        <v>8323.0300000000007</v>
      </c>
      <c r="F18" s="242">
        <v>8323.0300000000007</v>
      </c>
      <c r="G18" s="242">
        <v>10000</v>
      </c>
      <c r="H18" s="242">
        <v>10000</v>
      </c>
      <c r="I18" s="242">
        <v>10000</v>
      </c>
    </row>
    <row r="19" spans="1:9" ht="39">
      <c r="A19" s="55" t="s">
        <v>91</v>
      </c>
      <c r="B19" s="56">
        <v>9108.1</v>
      </c>
      <c r="C19" s="242">
        <v>1400</v>
      </c>
      <c r="D19" s="242">
        <v>6323.03</v>
      </c>
      <c r="E19" s="242">
        <v>8323.0300000000007</v>
      </c>
      <c r="F19" s="242">
        <v>8323.0300000000007</v>
      </c>
      <c r="G19" s="242">
        <v>10000</v>
      </c>
      <c r="H19" s="242"/>
      <c r="I19" s="242"/>
    </row>
    <row r="20" spans="1:9" s="73" customFormat="1">
      <c r="A20" s="70" t="s">
        <v>92</v>
      </c>
      <c r="B20" s="71"/>
      <c r="C20" s="71">
        <v>5300</v>
      </c>
      <c r="D20" s="71">
        <v>676.97</v>
      </c>
      <c r="E20" s="71">
        <v>676.97</v>
      </c>
      <c r="F20" s="71">
        <v>676.97</v>
      </c>
      <c r="G20" s="71">
        <v>4000</v>
      </c>
      <c r="H20" s="71"/>
      <c r="I20" s="71"/>
    </row>
    <row r="21" spans="1:9" s="73" customFormat="1">
      <c r="A21" s="70" t="s">
        <v>12</v>
      </c>
      <c r="B21" s="71"/>
      <c r="C21" s="71">
        <v>5300</v>
      </c>
      <c r="D21" s="71">
        <v>676.97</v>
      </c>
      <c r="E21" s="71">
        <v>676.97</v>
      </c>
      <c r="F21" s="71">
        <v>676.97</v>
      </c>
      <c r="G21" s="71">
        <v>4000</v>
      </c>
      <c r="H21" s="71"/>
      <c r="I21" s="71"/>
    </row>
    <row r="22" spans="1:9" s="73" customFormat="1">
      <c r="A22" s="70" t="s">
        <v>93</v>
      </c>
      <c r="B22" s="71"/>
      <c r="C22" s="71">
        <v>5300</v>
      </c>
      <c r="D22" s="71">
        <v>676.97</v>
      </c>
      <c r="E22" s="71">
        <v>676.97</v>
      </c>
      <c r="F22" s="71">
        <v>676.97</v>
      </c>
      <c r="G22" s="71">
        <v>4000</v>
      </c>
      <c r="H22" s="71"/>
      <c r="I22" s="71"/>
    </row>
    <row r="23" spans="1:9">
      <c r="A23" s="52" t="s">
        <v>13</v>
      </c>
      <c r="B23" s="54">
        <v>203072.51</v>
      </c>
      <c r="C23" s="240">
        <v>130100</v>
      </c>
      <c r="D23" s="240">
        <v>129980</v>
      </c>
      <c r="E23" s="240">
        <v>127980</v>
      </c>
      <c r="F23" s="240">
        <v>112730</v>
      </c>
      <c r="G23" s="240">
        <v>129180</v>
      </c>
      <c r="H23" s="240">
        <v>129180</v>
      </c>
      <c r="I23" s="240">
        <v>129180</v>
      </c>
    </row>
    <row r="24" spans="1:9">
      <c r="A24" s="55" t="s">
        <v>89</v>
      </c>
      <c r="B24" s="57">
        <v>203072.51</v>
      </c>
      <c r="C24" s="243">
        <v>130100</v>
      </c>
      <c r="D24" s="243">
        <v>129980</v>
      </c>
      <c r="E24" s="243">
        <v>127980</v>
      </c>
      <c r="F24" s="243">
        <v>112730</v>
      </c>
      <c r="G24" s="243">
        <v>129180</v>
      </c>
      <c r="H24" s="243">
        <v>129180</v>
      </c>
      <c r="I24" s="243">
        <v>129180</v>
      </c>
    </row>
    <row r="25" spans="1:9" ht="39">
      <c r="A25" s="55" t="s">
        <v>9</v>
      </c>
      <c r="B25" s="57">
        <v>203072.51</v>
      </c>
      <c r="C25" s="243">
        <v>130100</v>
      </c>
      <c r="D25" s="243">
        <v>129980</v>
      </c>
      <c r="E25" s="243">
        <v>127980</v>
      </c>
      <c r="F25" s="243">
        <v>112730</v>
      </c>
      <c r="G25" s="243">
        <v>129180</v>
      </c>
      <c r="H25" s="243">
        <v>129180</v>
      </c>
      <c r="I25" s="243">
        <v>129180</v>
      </c>
    </row>
    <row r="26" spans="1:9" ht="51.75">
      <c r="A26" s="55" t="s">
        <v>90</v>
      </c>
      <c r="B26" s="57">
        <v>203072.51</v>
      </c>
      <c r="C26" s="243">
        <v>130100</v>
      </c>
      <c r="D26" s="243">
        <v>129980</v>
      </c>
      <c r="E26" s="243">
        <v>127980</v>
      </c>
      <c r="F26" s="243">
        <v>112730</v>
      </c>
      <c r="G26" s="243">
        <v>129180</v>
      </c>
      <c r="H26" s="243"/>
      <c r="I26" s="243"/>
    </row>
    <row r="27" spans="1:9" ht="26.25">
      <c r="A27" s="52" t="s">
        <v>17</v>
      </c>
      <c r="B27" s="54">
        <v>1.1499999999999999</v>
      </c>
      <c r="C27" s="240">
        <v>3</v>
      </c>
      <c r="D27" s="240">
        <v>51.15</v>
      </c>
      <c r="E27" s="240">
        <v>51.15</v>
      </c>
      <c r="F27" s="240">
        <v>52.94</v>
      </c>
      <c r="G27" s="240">
        <v>50</v>
      </c>
      <c r="H27" s="240">
        <v>50</v>
      </c>
      <c r="I27" s="240">
        <v>50</v>
      </c>
    </row>
    <row r="28" spans="1:9">
      <c r="A28" s="55" t="s">
        <v>89</v>
      </c>
      <c r="B28" s="55">
        <v>1.1499999999999999</v>
      </c>
      <c r="C28" s="241">
        <v>3</v>
      </c>
      <c r="D28" s="241">
        <v>50</v>
      </c>
      <c r="E28" s="241">
        <v>50</v>
      </c>
      <c r="F28" s="241">
        <v>51.79</v>
      </c>
      <c r="G28" s="241">
        <v>50</v>
      </c>
      <c r="H28" s="241">
        <v>50</v>
      </c>
      <c r="I28" s="241">
        <v>50</v>
      </c>
    </row>
    <row r="29" spans="1:9">
      <c r="A29" s="55" t="s">
        <v>18</v>
      </c>
      <c r="B29" s="55">
        <v>1.1499999999999999</v>
      </c>
      <c r="C29" s="241">
        <v>3</v>
      </c>
      <c r="D29" s="241">
        <v>50</v>
      </c>
      <c r="E29" s="241">
        <v>50</v>
      </c>
      <c r="F29" s="241">
        <v>51.79</v>
      </c>
      <c r="G29" s="241">
        <v>50</v>
      </c>
      <c r="H29" s="241">
        <v>50</v>
      </c>
      <c r="I29" s="241">
        <v>50</v>
      </c>
    </row>
    <row r="30" spans="1:9" ht="28.5" customHeight="1">
      <c r="A30" s="55" t="s">
        <v>94</v>
      </c>
      <c r="B30" s="55">
        <v>1.1499999999999999</v>
      </c>
      <c r="C30" s="241">
        <v>3</v>
      </c>
      <c r="D30" s="241">
        <v>50</v>
      </c>
      <c r="E30" s="241">
        <v>50</v>
      </c>
      <c r="F30" s="241">
        <v>51.79</v>
      </c>
      <c r="G30" s="241">
        <v>50</v>
      </c>
      <c r="H30" s="241"/>
      <c r="I30" s="241"/>
    </row>
    <row r="31" spans="1:9" s="73" customFormat="1">
      <c r="A31" s="70" t="s">
        <v>92</v>
      </c>
      <c r="B31" s="72"/>
      <c r="C31" s="72">
        <v>0</v>
      </c>
      <c r="D31" s="72">
        <v>1.1499999999999999</v>
      </c>
      <c r="E31" s="72">
        <v>1.1499999999999999</v>
      </c>
      <c r="F31" s="72">
        <v>1.1499999999999999</v>
      </c>
      <c r="G31" s="72"/>
      <c r="H31" s="72"/>
      <c r="I31" s="72"/>
    </row>
    <row r="32" spans="1:9" s="73" customFormat="1">
      <c r="A32" s="70" t="s">
        <v>12</v>
      </c>
      <c r="B32" s="72"/>
      <c r="C32" s="72">
        <v>0</v>
      </c>
      <c r="D32" s="72">
        <v>1.1499999999999999</v>
      </c>
      <c r="E32" s="72">
        <v>1.1499999999999999</v>
      </c>
      <c r="F32" s="72">
        <v>1.1499999999999999</v>
      </c>
      <c r="G32" s="72"/>
      <c r="H32" s="72"/>
      <c r="I32" s="72"/>
    </row>
    <row r="33" spans="1:9" s="73" customFormat="1">
      <c r="A33" s="70" t="s">
        <v>93</v>
      </c>
      <c r="B33" s="72"/>
      <c r="C33" s="72">
        <v>0</v>
      </c>
      <c r="D33" s="72">
        <v>1.1499999999999999</v>
      </c>
      <c r="E33" s="72">
        <v>1.1499999999999999</v>
      </c>
      <c r="F33" s="72">
        <v>1.1499999999999999</v>
      </c>
      <c r="G33" s="72"/>
      <c r="H33" s="72"/>
      <c r="I33" s="72"/>
    </row>
    <row r="34" spans="1:9" ht="39">
      <c r="A34" s="52" t="s">
        <v>20</v>
      </c>
      <c r="B34" s="53">
        <v>3750.07</v>
      </c>
      <c r="C34" s="239">
        <v>6080</v>
      </c>
      <c r="D34" s="239">
        <v>6450</v>
      </c>
      <c r="E34" s="239">
        <v>8000</v>
      </c>
      <c r="F34" s="239">
        <v>7400</v>
      </c>
      <c r="G34" s="239">
        <v>7800</v>
      </c>
      <c r="H34" s="239">
        <v>7800</v>
      </c>
      <c r="I34" s="239">
        <v>7800</v>
      </c>
    </row>
    <row r="35" spans="1:9">
      <c r="A35" s="55" t="s">
        <v>89</v>
      </c>
      <c r="B35" s="56">
        <v>3750.07</v>
      </c>
      <c r="C35" s="242">
        <v>6000</v>
      </c>
      <c r="D35" s="242">
        <v>6401.55</v>
      </c>
      <c r="E35" s="242">
        <v>7951.55</v>
      </c>
      <c r="F35" s="242">
        <v>7351.55</v>
      </c>
      <c r="G35" s="242">
        <v>7800</v>
      </c>
      <c r="H35" s="242">
        <v>7800</v>
      </c>
      <c r="I35" s="242">
        <v>7800</v>
      </c>
    </row>
    <row r="36" spans="1:9" ht="51.75">
      <c r="A36" s="131" t="s">
        <v>21</v>
      </c>
      <c r="B36" s="56">
        <v>3750.07</v>
      </c>
      <c r="C36" s="242">
        <v>6000</v>
      </c>
      <c r="D36" s="242">
        <v>6401.55</v>
      </c>
      <c r="E36" s="242">
        <v>7951.55</v>
      </c>
      <c r="F36" s="242">
        <v>7351.55</v>
      </c>
      <c r="G36" s="242">
        <v>7800</v>
      </c>
      <c r="H36" s="242">
        <v>7800</v>
      </c>
      <c r="I36" s="242">
        <v>7800</v>
      </c>
    </row>
    <row r="37" spans="1:9" ht="26.25">
      <c r="A37" s="131" t="s">
        <v>95</v>
      </c>
      <c r="B37" s="56">
        <v>3750.07</v>
      </c>
      <c r="C37" s="242">
        <v>6000</v>
      </c>
      <c r="D37" s="242">
        <v>6401.55</v>
      </c>
      <c r="E37" s="242">
        <v>7951.55</v>
      </c>
      <c r="F37" s="242">
        <v>7351.55</v>
      </c>
      <c r="G37" s="242">
        <v>7800</v>
      </c>
      <c r="H37" s="242"/>
      <c r="I37" s="242"/>
    </row>
    <row r="38" spans="1:9" s="73" customFormat="1">
      <c r="A38" s="70" t="s">
        <v>92</v>
      </c>
      <c r="B38" s="72"/>
      <c r="C38" s="72">
        <v>80</v>
      </c>
      <c r="D38" s="72">
        <v>48.45</v>
      </c>
      <c r="E38" s="72">
        <v>48.45</v>
      </c>
      <c r="F38" s="72">
        <v>48.45</v>
      </c>
      <c r="G38" s="72"/>
      <c r="H38" s="72"/>
      <c r="I38" s="72"/>
    </row>
    <row r="39" spans="1:9" s="73" customFormat="1">
      <c r="A39" s="70" t="s">
        <v>12</v>
      </c>
      <c r="B39" s="72"/>
      <c r="C39" s="72">
        <v>80</v>
      </c>
      <c r="D39" s="72">
        <v>48.45</v>
      </c>
      <c r="E39" s="72">
        <v>48.45</v>
      </c>
      <c r="F39" s="72">
        <v>48.45</v>
      </c>
      <c r="G39" s="72"/>
      <c r="H39" s="72"/>
      <c r="I39" s="72"/>
    </row>
    <row r="40" spans="1:9" s="73" customFormat="1">
      <c r="A40" s="70" t="s">
        <v>93</v>
      </c>
      <c r="B40" s="72"/>
      <c r="C40" s="72">
        <v>80</v>
      </c>
      <c r="D40" s="72">
        <v>48.45</v>
      </c>
      <c r="E40" s="72">
        <v>48.45</v>
      </c>
      <c r="F40" s="72">
        <v>48.45</v>
      </c>
      <c r="G40" s="72"/>
      <c r="H40" s="72"/>
      <c r="I40" s="72"/>
    </row>
    <row r="41" spans="1:9" ht="39">
      <c r="A41" s="52" t="s">
        <v>96</v>
      </c>
      <c r="B41" s="53">
        <v>6382.66</v>
      </c>
      <c r="C41" s="239">
        <v>25822</v>
      </c>
      <c r="D41" s="239">
        <v>26896.720000000001</v>
      </c>
      <c r="E41" s="239">
        <v>27243.72</v>
      </c>
      <c r="F41" s="239">
        <v>20773.37</v>
      </c>
      <c r="G41" s="239">
        <v>43800</v>
      </c>
      <c r="H41" s="239">
        <v>35006.31</v>
      </c>
      <c r="I41" s="239">
        <v>13800</v>
      </c>
    </row>
    <row r="42" spans="1:9">
      <c r="A42" s="55" t="s">
        <v>89</v>
      </c>
      <c r="B42" s="57">
        <v>6382.66</v>
      </c>
      <c r="C42" s="243">
        <v>12550</v>
      </c>
      <c r="D42" s="243">
        <v>13510.53</v>
      </c>
      <c r="E42" s="243">
        <v>13857.53</v>
      </c>
      <c r="F42" s="243">
        <v>7387.18</v>
      </c>
      <c r="G42" s="243">
        <v>13800</v>
      </c>
      <c r="H42" s="243">
        <v>13800</v>
      </c>
      <c r="I42" s="243">
        <v>13800</v>
      </c>
    </row>
    <row r="43" spans="1:9" ht="39">
      <c r="A43" s="55" t="s">
        <v>25</v>
      </c>
      <c r="B43" s="57">
        <v>6382.66</v>
      </c>
      <c r="C43" s="243">
        <v>12550</v>
      </c>
      <c r="D43" s="243">
        <v>13510.53</v>
      </c>
      <c r="E43" s="243">
        <v>13857.53</v>
      </c>
      <c r="F43" s="243">
        <v>7387.18</v>
      </c>
      <c r="G43" s="243">
        <v>13800</v>
      </c>
      <c r="H43" s="243">
        <v>13800</v>
      </c>
      <c r="I43" s="243">
        <v>13800</v>
      </c>
    </row>
    <row r="44" spans="1:9" ht="39">
      <c r="A44" s="55" t="s">
        <v>97</v>
      </c>
      <c r="B44" s="57">
        <v>6382.66</v>
      </c>
      <c r="C44" s="243">
        <v>12550</v>
      </c>
      <c r="D44" s="243">
        <v>13510.53</v>
      </c>
      <c r="E44" s="243">
        <v>13857.53</v>
      </c>
      <c r="F44" s="243">
        <v>7387.18</v>
      </c>
      <c r="G44" s="243">
        <v>13800</v>
      </c>
      <c r="H44" s="243"/>
      <c r="I44" s="243"/>
    </row>
    <row r="45" spans="1:9" s="73" customFormat="1">
      <c r="A45" s="70" t="s">
        <v>92</v>
      </c>
      <c r="B45" s="71"/>
      <c r="C45" s="71">
        <v>13272</v>
      </c>
      <c r="D45" s="71">
        <v>13386.19</v>
      </c>
      <c r="E45" s="71">
        <v>13386.19</v>
      </c>
      <c r="F45" s="71">
        <v>13386.19</v>
      </c>
      <c r="G45" s="71">
        <v>30000</v>
      </c>
      <c r="H45" s="71">
        <v>21207</v>
      </c>
      <c r="I45" s="71"/>
    </row>
    <row r="46" spans="1:9" s="73" customFormat="1">
      <c r="A46" s="70" t="s">
        <v>12</v>
      </c>
      <c r="B46" s="71"/>
      <c r="C46" s="71">
        <v>13272</v>
      </c>
      <c r="D46" s="71">
        <v>13386.19</v>
      </c>
      <c r="E46" s="71">
        <v>13386.19</v>
      </c>
      <c r="F46" s="71">
        <v>13386.19</v>
      </c>
      <c r="G46" s="71">
        <v>30000</v>
      </c>
      <c r="H46" s="71">
        <v>21207</v>
      </c>
      <c r="I46" s="71"/>
    </row>
    <row r="47" spans="1:9" s="73" customFormat="1">
      <c r="A47" s="70" t="s">
        <v>93</v>
      </c>
      <c r="B47" s="71"/>
      <c r="C47" s="71">
        <v>13272</v>
      </c>
      <c r="D47" s="71">
        <v>13386.19</v>
      </c>
      <c r="E47" s="71">
        <v>13386.19</v>
      </c>
      <c r="F47" s="71">
        <v>13386.19</v>
      </c>
      <c r="G47" s="71">
        <v>30000</v>
      </c>
      <c r="H47" s="71"/>
      <c r="I47" s="71"/>
    </row>
    <row r="48" spans="1:9" ht="39">
      <c r="A48" s="52" t="s">
        <v>24</v>
      </c>
      <c r="B48" s="53">
        <v>1088942.45</v>
      </c>
      <c r="C48" s="239">
        <v>1080000</v>
      </c>
      <c r="D48" s="239">
        <v>1215000</v>
      </c>
      <c r="E48" s="239">
        <v>1244000</v>
      </c>
      <c r="F48" s="239">
        <v>1252100</v>
      </c>
      <c r="G48" s="239">
        <v>1237000</v>
      </c>
      <c r="H48" s="239">
        <v>1230000</v>
      </c>
      <c r="I48" s="239">
        <v>1230000</v>
      </c>
    </row>
    <row r="49" spans="1:9">
      <c r="A49" s="55" t="s">
        <v>89</v>
      </c>
      <c r="B49" s="56">
        <v>1088942.45</v>
      </c>
      <c r="C49" s="242">
        <v>1080000</v>
      </c>
      <c r="D49" s="242">
        <v>1215000</v>
      </c>
      <c r="E49" s="242">
        <v>1244000</v>
      </c>
      <c r="F49" s="242">
        <v>1252100</v>
      </c>
      <c r="G49" s="242">
        <v>1237000</v>
      </c>
      <c r="H49" s="242">
        <v>1230000</v>
      </c>
      <c r="I49" s="242">
        <v>1230000</v>
      </c>
    </row>
    <row r="50" spans="1:9" ht="39">
      <c r="A50" s="55" t="s">
        <v>25</v>
      </c>
      <c r="B50" s="56">
        <v>1088942.45</v>
      </c>
      <c r="C50" s="242">
        <v>1080000</v>
      </c>
      <c r="D50" s="242">
        <v>1215000</v>
      </c>
      <c r="E50" s="242">
        <v>1244000</v>
      </c>
      <c r="F50" s="242">
        <v>1252100</v>
      </c>
      <c r="G50" s="242">
        <v>1237000</v>
      </c>
      <c r="H50" s="242">
        <v>1230000</v>
      </c>
      <c r="I50" s="242">
        <v>1230000</v>
      </c>
    </row>
    <row r="51" spans="1:9" ht="39">
      <c r="A51" s="55" t="s">
        <v>97</v>
      </c>
      <c r="B51" s="56">
        <v>1088942.45</v>
      </c>
      <c r="C51" s="242">
        <v>1080000</v>
      </c>
      <c r="D51" s="242">
        <v>1215000</v>
      </c>
      <c r="E51" s="242">
        <v>1244000</v>
      </c>
      <c r="F51" s="242">
        <v>1252100</v>
      </c>
      <c r="G51" s="242">
        <v>1237000</v>
      </c>
      <c r="H51" s="242"/>
      <c r="I51" s="242"/>
    </row>
    <row r="52" spans="1:9" ht="26.25">
      <c r="A52" s="52" t="s">
        <v>27</v>
      </c>
      <c r="B52" s="53">
        <v>81656.11</v>
      </c>
      <c r="C52" s="239">
        <v>49500</v>
      </c>
      <c r="D52" s="239">
        <v>67182.62</v>
      </c>
      <c r="E52" s="239">
        <v>121606.62</v>
      </c>
      <c r="F52" s="239">
        <v>121606.62</v>
      </c>
      <c r="G52" s="239">
        <v>43606</v>
      </c>
      <c r="H52" s="239"/>
      <c r="I52" s="239"/>
    </row>
    <row r="53" spans="1:9">
      <c r="A53" s="55" t="s">
        <v>89</v>
      </c>
      <c r="B53" s="56">
        <v>81656.11</v>
      </c>
      <c r="C53" s="242">
        <v>16500</v>
      </c>
      <c r="D53" s="242">
        <v>20000</v>
      </c>
      <c r="E53" s="242">
        <v>74424</v>
      </c>
      <c r="F53" s="242">
        <v>74424</v>
      </c>
      <c r="G53" s="242">
        <v>13606</v>
      </c>
      <c r="H53" s="242"/>
      <c r="I53" s="242"/>
    </row>
    <row r="54" spans="1:9" ht="39">
      <c r="A54" s="55" t="s">
        <v>25</v>
      </c>
      <c r="B54" s="56">
        <v>81656.11</v>
      </c>
      <c r="C54" s="242">
        <v>16500</v>
      </c>
      <c r="D54" s="242">
        <v>20000</v>
      </c>
      <c r="E54" s="242">
        <v>74424</v>
      </c>
      <c r="F54" s="242">
        <v>74424</v>
      </c>
      <c r="G54" s="242">
        <v>13606</v>
      </c>
      <c r="H54" s="242"/>
      <c r="I54" s="242"/>
    </row>
    <row r="55" spans="1:9" ht="26.25">
      <c r="A55" s="55" t="s">
        <v>98</v>
      </c>
      <c r="B55" s="56">
        <v>81656.11</v>
      </c>
      <c r="C55" s="242">
        <v>16500</v>
      </c>
      <c r="D55" s="242">
        <v>20000</v>
      </c>
      <c r="E55" s="242">
        <v>74424</v>
      </c>
      <c r="F55" s="242">
        <v>74424</v>
      </c>
      <c r="G55" s="242">
        <v>13606</v>
      </c>
      <c r="H55" s="242"/>
      <c r="I55" s="242"/>
    </row>
    <row r="56" spans="1:9" s="73" customFormat="1">
      <c r="A56" s="70" t="s">
        <v>92</v>
      </c>
      <c r="B56" s="71"/>
      <c r="C56" s="71">
        <v>33000</v>
      </c>
      <c r="D56" s="71">
        <v>47182.62</v>
      </c>
      <c r="E56" s="71">
        <v>47182.62</v>
      </c>
      <c r="F56" s="71">
        <v>47182.62</v>
      </c>
      <c r="G56" s="71">
        <v>30000</v>
      </c>
      <c r="H56" s="71"/>
      <c r="I56" s="71"/>
    </row>
    <row r="57" spans="1:9" s="73" customFormat="1">
      <c r="A57" s="70" t="s">
        <v>12</v>
      </c>
      <c r="B57" s="71"/>
      <c r="C57" s="71">
        <v>33000</v>
      </c>
      <c r="D57" s="71">
        <v>47182.62</v>
      </c>
      <c r="E57" s="71">
        <v>47182.62</v>
      </c>
      <c r="F57" s="71">
        <v>47182.62</v>
      </c>
      <c r="G57" s="71">
        <v>30000</v>
      </c>
      <c r="H57" s="71"/>
      <c r="I57" s="71"/>
    </row>
    <row r="58" spans="1:9" s="73" customFormat="1">
      <c r="A58" s="70" t="s">
        <v>93</v>
      </c>
      <c r="B58" s="71"/>
      <c r="C58" s="71">
        <v>33000</v>
      </c>
      <c r="D58" s="71">
        <v>47182.62</v>
      </c>
      <c r="E58" s="71">
        <v>47182.62</v>
      </c>
      <c r="F58" s="71">
        <v>47182.62</v>
      </c>
      <c r="G58" s="71">
        <v>30000</v>
      </c>
      <c r="H58" s="71"/>
      <c r="I58" s="71"/>
    </row>
    <row r="59" spans="1:9">
      <c r="A59" s="52" t="s">
        <v>30</v>
      </c>
      <c r="B59" s="54">
        <v>1870.8</v>
      </c>
      <c r="C59" s="240">
        <v>10000</v>
      </c>
      <c r="D59" s="240">
        <v>10300</v>
      </c>
      <c r="E59" s="240">
        <v>10300</v>
      </c>
      <c r="F59" s="240">
        <v>4431</v>
      </c>
      <c r="G59" s="240">
        <v>10000</v>
      </c>
      <c r="H59" s="240">
        <v>10000</v>
      </c>
      <c r="I59" s="240">
        <v>10000</v>
      </c>
    </row>
    <row r="60" spans="1:9">
      <c r="A60" s="131" t="s">
        <v>89</v>
      </c>
      <c r="B60" s="57">
        <v>1870.8</v>
      </c>
      <c r="C60" s="243">
        <v>10000</v>
      </c>
      <c r="D60" s="243">
        <v>10285.35</v>
      </c>
      <c r="E60" s="243">
        <v>10285.35</v>
      </c>
      <c r="F60" s="243">
        <v>4416.3500000000004</v>
      </c>
      <c r="G60" s="243">
        <v>10000</v>
      </c>
      <c r="H60" s="243">
        <v>10000</v>
      </c>
      <c r="I60" s="243">
        <v>10000</v>
      </c>
    </row>
    <row r="61" spans="1:9" ht="64.5">
      <c r="A61" s="55" t="s">
        <v>11</v>
      </c>
      <c r="B61" s="57">
        <v>1870.8</v>
      </c>
      <c r="C61" s="243">
        <v>10000</v>
      </c>
      <c r="D61" s="243">
        <v>10285.35</v>
      </c>
      <c r="E61" s="243">
        <v>10285.35</v>
      </c>
      <c r="F61" s="243">
        <v>4416.3500000000004</v>
      </c>
      <c r="G61" s="243">
        <v>10000</v>
      </c>
      <c r="H61" s="243">
        <v>10000</v>
      </c>
      <c r="I61" s="243">
        <v>10000</v>
      </c>
    </row>
    <row r="62" spans="1:9" ht="51.75">
      <c r="A62" s="55" t="s">
        <v>99</v>
      </c>
      <c r="B62" s="57">
        <v>1870.8</v>
      </c>
      <c r="C62" s="243">
        <v>10000</v>
      </c>
      <c r="D62" s="243">
        <v>10285.35</v>
      </c>
      <c r="E62" s="243">
        <v>10285.35</v>
      </c>
      <c r="F62" s="243">
        <v>4416.3500000000004</v>
      </c>
      <c r="G62" s="243">
        <v>10000</v>
      </c>
      <c r="H62" s="243"/>
      <c r="I62" s="243"/>
    </row>
    <row r="63" spans="1:9" s="73" customFormat="1">
      <c r="A63" s="70" t="s">
        <v>92</v>
      </c>
      <c r="B63" s="72"/>
      <c r="C63" s="72">
        <v>0</v>
      </c>
      <c r="D63" s="72">
        <v>14.65</v>
      </c>
      <c r="E63" s="72">
        <v>14.65</v>
      </c>
      <c r="F63" s="72">
        <v>14.65</v>
      </c>
      <c r="G63" s="72"/>
      <c r="H63" s="72"/>
      <c r="I63" s="72"/>
    </row>
    <row r="64" spans="1:9" s="73" customFormat="1">
      <c r="A64" s="70" t="s">
        <v>12</v>
      </c>
      <c r="B64" s="72"/>
      <c r="C64" s="72">
        <v>0</v>
      </c>
      <c r="D64" s="72">
        <v>14.65</v>
      </c>
      <c r="E64" s="72">
        <v>14.65</v>
      </c>
      <c r="F64" s="72">
        <v>14.65</v>
      </c>
      <c r="G64" s="72"/>
      <c r="H64" s="72"/>
      <c r="I64" s="72"/>
    </row>
    <row r="65" spans="1:9" s="73" customFormat="1">
      <c r="A65" s="70" t="s">
        <v>93</v>
      </c>
      <c r="B65" s="72"/>
      <c r="C65" s="72">
        <v>0</v>
      </c>
      <c r="D65" s="72">
        <v>14.65</v>
      </c>
      <c r="E65" s="72">
        <v>14.65</v>
      </c>
      <c r="F65" s="72">
        <v>14.65</v>
      </c>
      <c r="G65" s="72"/>
      <c r="H65" s="72"/>
      <c r="I65" s="72"/>
    </row>
    <row r="66" spans="1:9" ht="51.75">
      <c r="A66" s="52" t="s">
        <v>33</v>
      </c>
      <c r="B66" s="54">
        <v>96.93</v>
      </c>
      <c r="C66" s="240">
        <v>31100</v>
      </c>
      <c r="D66" s="240">
        <v>31566.68</v>
      </c>
      <c r="E66" s="240">
        <v>34566.68</v>
      </c>
      <c r="F66" s="240">
        <v>32180</v>
      </c>
      <c r="G66" s="240">
        <v>31069.68</v>
      </c>
      <c r="H66" s="240">
        <v>0</v>
      </c>
      <c r="I66" s="240">
        <v>0</v>
      </c>
    </row>
    <row r="67" spans="1:9" s="130" customFormat="1">
      <c r="A67" s="127" t="s">
        <v>89</v>
      </c>
      <c r="B67" s="123"/>
      <c r="C67" s="123"/>
      <c r="D67" s="123"/>
      <c r="E67" s="123">
        <v>0</v>
      </c>
      <c r="F67" s="123">
        <v>545</v>
      </c>
      <c r="G67" s="123"/>
      <c r="H67" s="123"/>
      <c r="I67" s="123"/>
    </row>
    <row r="68" spans="1:9" s="130" customFormat="1" ht="51.75">
      <c r="A68" s="127" t="s">
        <v>21</v>
      </c>
      <c r="B68" s="123"/>
      <c r="C68" s="123"/>
      <c r="D68" s="123"/>
      <c r="E68" s="123">
        <v>0</v>
      </c>
      <c r="F68" s="123">
        <v>545</v>
      </c>
      <c r="G68" s="123"/>
      <c r="H68" s="123"/>
      <c r="I68" s="123"/>
    </row>
    <row r="69" spans="1:9" s="130" customFormat="1" ht="26.25">
      <c r="A69" s="127" t="s">
        <v>95</v>
      </c>
      <c r="B69" s="123"/>
      <c r="C69" s="123"/>
      <c r="D69" s="123"/>
      <c r="E69" s="123">
        <v>0</v>
      </c>
      <c r="F69" s="123">
        <v>545</v>
      </c>
      <c r="G69" s="123"/>
      <c r="H69" s="123"/>
      <c r="I69" s="123"/>
    </row>
    <row r="70" spans="1:9" ht="26.25">
      <c r="A70" s="55" t="s">
        <v>100</v>
      </c>
      <c r="B70" s="57">
        <v>96.93</v>
      </c>
      <c r="C70" s="243">
        <v>100</v>
      </c>
      <c r="D70" s="243">
        <v>93.26</v>
      </c>
      <c r="E70" s="243">
        <v>3093.26</v>
      </c>
      <c r="F70" s="243">
        <v>161.58000000000001</v>
      </c>
      <c r="G70" s="243">
        <v>160</v>
      </c>
      <c r="H70" s="243">
        <v>0</v>
      </c>
      <c r="I70" s="243">
        <v>0</v>
      </c>
    </row>
    <row r="71" spans="1:9" ht="39">
      <c r="A71" s="55" t="s">
        <v>34</v>
      </c>
      <c r="B71" s="57">
        <v>96.93</v>
      </c>
      <c r="C71" s="243">
        <v>100</v>
      </c>
      <c r="D71" s="243">
        <v>93.26</v>
      </c>
      <c r="E71" s="243">
        <v>3093.26</v>
      </c>
      <c r="F71" s="243">
        <v>161.58000000000001</v>
      </c>
      <c r="G71" s="243">
        <v>160</v>
      </c>
      <c r="H71" s="243">
        <v>0</v>
      </c>
      <c r="I71" s="243">
        <v>0</v>
      </c>
    </row>
    <row r="72" spans="1:9" ht="26.25">
      <c r="A72" s="55" t="s">
        <v>101</v>
      </c>
      <c r="B72" s="57">
        <v>96.93</v>
      </c>
      <c r="C72" s="243">
        <v>100</v>
      </c>
      <c r="D72" s="243">
        <v>93.26</v>
      </c>
      <c r="E72" s="243">
        <v>3093.26</v>
      </c>
      <c r="F72" s="243">
        <v>161.58000000000001</v>
      </c>
      <c r="G72" s="243">
        <v>160</v>
      </c>
      <c r="H72" s="243"/>
      <c r="I72" s="243"/>
    </row>
    <row r="73" spans="1:9" s="73" customFormat="1">
      <c r="A73" s="70" t="s">
        <v>92</v>
      </c>
      <c r="B73" s="72"/>
      <c r="C73" s="72">
        <v>31000</v>
      </c>
      <c r="D73" s="72">
        <v>31473.42</v>
      </c>
      <c r="E73" s="72">
        <v>31473.42</v>
      </c>
      <c r="F73" s="72">
        <v>31473.42</v>
      </c>
      <c r="G73" s="72">
        <v>30910</v>
      </c>
      <c r="H73" s="72"/>
      <c r="I73" s="72"/>
    </row>
    <row r="74" spans="1:9" s="73" customFormat="1">
      <c r="A74" s="70" t="s">
        <v>12</v>
      </c>
      <c r="B74" s="72"/>
      <c r="C74" s="72">
        <v>31000</v>
      </c>
      <c r="D74" s="72">
        <v>31473.42</v>
      </c>
      <c r="E74" s="72">
        <v>31473.42</v>
      </c>
      <c r="F74" s="72">
        <v>31473.42</v>
      </c>
      <c r="G74" s="72">
        <v>30910</v>
      </c>
      <c r="H74" s="72"/>
      <c r="I74" s="72"/>
    </row>
    <row r="75" spans="1:9" s="73" customFormat="1">
      <c r="A75" s="70" t="s">
        <v>93</v>
      </c>
      <c r="B75" s="72"/>
      <c r="C75" s="72">
        <v>31000</v>
      </c>
      <c r="D75" s="72">
        <v>31473.42</v>
      </c>
      <c r="E75" s="72">
        <v>31473.42</v>
      </c>
      <c r="F75" s="72">
        <v>31473.42</v>
      </c>
      <c r="G75" s="72">
        <v>30910</v>
      </c>
      <c r="H75" s="72"/>
      <c r="I75" s="72"/>
    </row>
    <row r="77" spans="1:9" ht="93" customHeight="1"/>
    <row r="79" spans="1:9">
      <c r="B79" s="58" t="s">
        <v>126</v>
      </c>
    </row>
    <row r="81" spans="1:9" ht="15.75" thickBot="1"/>
    <row r="82" spans="1:9" ht="26.25" thickBot="1">
      <c r="A82" s="59" t="s">
        <v>0</v>
      </c>
      <c r="B82" s="59" t="s">
        <v>1</v>
      </c>
      <c r="C82" s="122"/>
      <c r="D82" s="59" t="s">
        <v>2</v>
      </c>
      <c r="E82" s="122"/>
      <c r="F82" s="122"/>
      <c r="G82" s="59" t="s">
        <v>3</v>
      </c>
      <c r="H82" s="59" t="s">
        <v>4</v>
      </c>
      <c r="I82" s="59" t="s">
        <v>5</v>
      </c>
    </row>
    <row r="83" spans="1:9">
      <c r="A83" s="60" t="s">
        <v>86</v>
      </c>
      <c r="B83" s="76">
        <v>1376279.25</v>
      </c>
      <c r="C83" s="76">
        <v>1342671</v>
      </c>
      <c r="D83" s="76">
        <v>1509793.17</v>
      </c>
      <c r="E83" s="76">
        <v>1598785.2299999997</v>
      </c>
      <c r="F83" s="76">
        <v>1569365.1600000001</v>
      </c>
      <c r="G83" s="76">
        <v>1527872</v>
      </c>
      <c r="H83" s="81">
        <v>1427403</v>
      </c>
      <c r="I83" s="76">
        <v>1406196</v>
      </c>
    </row>
    <row r="84" spans="1:9" ht="26.25">
      <c r="A84" s="61" t="s">
        <v>87</v>
      </c>
      <c r="B84" s="80">
        <v>1376279.25</v>
      </c>
      <c r="C84" s="80">
        <v>1342671</v>
      </c>
      <c r="D84" s="80">
        <v>1509793.17</v>
      </c>
      <c r="E84" s="80">
        <v>1598785.2299999997</v>
      </c>
      <c r="F84" s="80">
        <v>1569365.1600000001</v>
      </c>
      <c r="G84" s="80">
        <v>1527872</v>
      </c>
      <c r="H84" s="82">
        <v>1427403</v>
      </c>
      <c r="I84" s="80">
        <v>1406196</v>
      </c>
    </row>
    <row r="85" spans="1:9" ht="26.25">
      <c r="A85" s="61" t="s">
        <v>88</v>
      </c>
      <c r="B85" s="80">
        <v>1376279.25</v>
      </c>
      <c r="C85" s="80">
        <f>SUM(C86+C98+C117+C129+C133+C141+C161+C171+C178+C191)</f>
        <v>1342671</v>
      </c>
      <c r="D85" s="80">
        <v>1509793.17</v>
      </c>
      <c r="E85" s="80">
        <f>SUM(E86+E98+E117+E129+E133+E141+E161+E171+E178+E191)</f>
        <v>1598785.2299999997</v>
      </c>
      <c r="F85" s="80">
        <f>SUM(F86+F98+F117+F129+F133+F141+F161+F171+F178+F191)</f>
        <v>1569365.1600000001</v>
      </c>
      <c r="G85" s="80">
        <f>SUM(G86+G98+G117+G129+G133+G141+G161+G171+G178+G191)</f>
        <v>1527872</v>
      </c>
      <c r="H85" s="82">
        <f>SUM(H86+H98+H117+H129+H133+H141+H161+H171+H178+H191)</f>
        <v>1427403</v>
      </c>
      <c r="I85" s="80">
        <f>SUM(I86+I98+I117+I129+I133+I141+I161+I178+I191)</f>
        <v>1406196</v>
      </c>
    </row>
    <row r="86" spans="1:9" ht="26.25">
      <c r="A86" s="62" t="s">
        <v>8</v>
      </c>
      <c r="B86" s="78">
        <v>10211.51</v>
      </c>
      <c r="C86" s="167">
        <v>3366</v>
      </c>
      <c r="D86" s="78">
        <v>15366</v>
      </c>
      <c r="E86" s="177">
        <v>16037.06</v>
      </c>
      <c r="F86" s="177">
        <v>9091.23</v>
      </c>
      <c r="G86" s="78">
        <v>11366</v>
      </c>
      <c r="H86" s="75">
        <v>5366</v>
      </c>
      <c r="I86" s="78">
        <v>5366</v>
      </c>
    </row>
    <row r="87" spans="1:9">
      <c r="A87" s="63" t="s">
        <v>102</v>
      </c>
      <c r="B87" s="79">
        <v>10211.51</v>
      </c>
      <c r="C87" s="168">
        <v>3366</v>
      </c>
      <c r="D87" s="79">
        <v>15366</v>
      </c>
      <c r="E87" s="178">
        <v>15787.06</v>
      </c>
      <c r="F87" s="178">
        <v>8841.23</v>
      </c>
      <c r="G87" s="79">
        <v>11366</v>
      </c>
      <c r="H87" s="77">
        <v>5366</v>
      </c>
      <c r="I87" s="79">
        <v>5366</v>
      </c>
    </row>
    <row r="88" spans="1:9">
      <c r="A88" s="63" t="s">
        <v>103</v>
      </c>
      <c r="B88" s="79">
        <v>9675.6</v>
      </c>
      <c r="C88" s="169">
        <v>1366</v>
      </c>
      <c r="D88" s="79">
        <v>13366</v>
      </c>
      <c r="E88" s="180">
        <v>13787.06</v>
      </c>
      <c r="F88" s="180">
        <v>7657.52</v>
      </c>
      <c r="G88" s="225">
        <v>7366</v>
      </c>
      <c r="H88" s="77">
        <v>1366</v>
      </c>
      <c r="I88" s="79">
        <v>1366</v>
      </c>
    </row>
    <row r="89" spans="1:9" ht="26.25">
      <c r="A89" s="63" t="s">
        <v>104</v>
      </c>
      <c r="B89" s="79">
        <v>2077.11</v>
      </c>
      <c r="C89" s="169">
        <v>1100</v>
      </c>
      <c r="D89" s="79">
        <v>1100</v>
      </c>
      <c r="E89" s="180">
        <v>1100</v>
      </c>
      <c r="F89" s="180">
        <v>1100</v>
      </c>
      <c r="G89" s="225">
        <v>1100</v>
      </c>
      <c r="H89" s="77"/>
      <c r="I89" s="79"/>
    </row>
    <row r="90" spans="1:9" ht="26.25">
      <c r="A90" s="63" t="s">
        <v>105</v>
      </c>
      <c r="B90" s="79">
        <v>5043.47</v>
      </c>
      <c r="C90" s="170">
        <v>0</v>
      </c>
      <c r="D90" s="79">
        <v>7000</v>
      </c>
      <c r="E90" s="180">
        <v>7500</v>
      </c>
      <c r="F90" s="180">
        <v>3500</v>
      </c>
      <c r="G90" s="225">
        <v>3500</v>
      </c>
      <c r="H90" s="77"/>
      <c r="I90" s="79"/>
    </row>
    <row r="91" spans="1:9">
      <c r="A91" s="63" t="s">
        <v>106</v>
      </c>
      <c r="B91" s="79">
        <v>2256.29</v>
      </c>
      <c r="C91" s="170">
        <v>0</v>
      </c>
      <c r="D91" s="79">
        <v>5000</v>
      </c>
      <c r="E91" s="180">
        <v>5000</v>
      </c>
      <c r="F91" s="180">
        <v>2870.46</v>
      </c>
      <c r="G91" s="225">
        <v>2500</v>
      </c>
      <c r="H91" s="77"/>
      <c r="I91" s="79"/>
    </row>
    <row r="92" spans="1:9" ht="26.25">
      <c r="A92" s="63" t="s">
        <v>107</v>
      </c>
      <c r="B92" s="79">
        <v>298.73</v>
      </c>
      <c r="C92" s="170">
        <v>266</v>
      </c>
      <c r="D92" s="79">
        <v>266</v>
      </c>
      <c r="E92" s="181">
        <v>187.06</v>
      </c>
      <c r="F92" s="181">
        <v>187.06</v>
      </c>
      <c r="G92" s="226">
        <v>266</v>
      </c>
      <c r="H92" s="77"/>
      <c r="I92" s="79"/>
    </row>
    <row r="93" spans="1:9" ht="39">
      <c r="A93" s="63" t="s">
        <v>108</v>
      </c>
      <c r="B93" s="79">
        <v>535.91</v>
      </c>
      <c r="C93" s="169">
        <v>2000</v>
      </c>
      <c r="D93" s="79">
        <v>2000</v>
      </c>
      <c r="E93" s="180">
        <v>2000</v>
      </c>
      <c r="F93" s="180">
        <v>1183.71</v>
      </c>
      <c r="G93" s="225">
        <v>4000</v>
      </c>
      <c r="H93" s="77">
        <v>4000</v>
      </c>
      <c r="I93" s="79">
        <v>4000</v>
      </c>
    </row>
    <row r="94" spans="1:9" ht="39">
      <c r="A94" s="63" t="s">
        <v>109</v>
      </c>
      <c r="B94" s="79">
        <v>535.91</v>
      </c>
      <c r="C94" s="169">
        <v>2000</v>
      </c>
      <c r="D94" s="79">
        <v>2000</v>
      </c>
      <c r="E94" s="180">
        <v>2000</v>
      </c>
      <c r="F94" s="180">
        <v>1183.71</v>
      </c>
      <c r="G94" s="225">
        <v>4000</v>
      </c>
      <c r="H94" s="77"/>
      <c r="I94" s="79"/>
    </row>
    <row r="95" spans="1:9" s="175" customFormat="1" ht="26.25">
      <c r="A95" s="212" t="s">
        <v>116</v>
      </c>
      <c r="B95" s="79"/>
      <c r="C95" s="176"/>
      <c r="D95" s="79"/>
      <c r="E95" s="179">
        <v>250</v>
      </c>
      <c r="F95" s="179">
        <v>250</v>
      </c>
      <c r="G95" s="79"/>
      <c r="H95" s="77"/>
      <c r="I95" s="79"/>
    </row>
    <row r="96" spans="1:9" s="175" customFormat="1" ht="26.25">
      <c r="A96" s="212" t="s">
        <v>170</v>
      </c>
      <c r="B96" s="79"/>
      <c r="C96" s="176"/>
      <c r="D96" s="79"/>
      <c r="E96" s="181">
        <v>250</v>
      </c>
      <c r="F96" s="181">
        <v>250</v>
      </c>
      <c r="G96" s="79"/>
      <c r="H96" s="77"/>
      <c r="I96" s="79"/>
    </row>
    <row r="97" spans="1:9" s="175" customFormat="1">
      <c r="A97" s="212" t="s">
        <v>166</v>
      </c>
      <c r="B97" s="79"/>
      <c r="C97" s="176"/>
      <c r="D97" s="79"/>
      <c r="E97" s="181">
        <v>250</v>
      </c>
      <c r="F97" s="181">
        <v>250</v>
      </c>
      <c r="G97" s="79"/>
      <c r="H97" s="77"/>
      <c r="I97" s="79"/>
    </row>
    <row r="98" spans="1:9">
      <c r="A98" s="62" t="s">
        <v>10</v>
      </c>
      <c r="B98" s="78">
        <v>15212.88</v>
      </c>
      <c r="C98" s="134">
        <v>6700</v>
      </c>
      <c r="D98" s="78">
        <v>7000</v>
      </c>
      <c r="E98" s="177">
        <v>9000</v>
      </c>
      <c r="F98" s="177">
        <v>9000</v>
      </c>
      <c r="G98" s="227">
        <v>14000</v>
      </c>
      <c r="H98" s="75">
        <v>10000</v>
      </c>
      <c r="I98" s="78">
        <v>10000</v>
      </c>
    </row>
    <row r="99" spans="1:9">
      <c r="A99" s="63" t="s">
        <v>102</v>
      </c>
      <c r="B99" s="79">
        <v>14504.34</v>
      </c>
      <c r="C99" s="135">
        <v>4500</v>
      </c>
      <c r="D99" s="79">
        <v>4700</v>
      </c>
      <c r="E99" s="178">
        <v>5800</v>
      </c>
      <c r="F99" s="178">
        <v>5450</v>
      </c>
      <c r="G99" s="228">
        <v>10700</v>
      </c>
      <c r="H99" s="77">
        <v>8000</v>
      </c>
      <c r="I99" s="79">
        <v>8000</v>
      </c>
    </row>
    <row r="100" spans="1:9">
      <c r="A100" s="63" t="s">
        <v>110</v>
      </c>
      <c r="B100" s="79">
        <v>769.79</v>
      </c>
      <c r="C100" s="136">
        <v>850</v>
      </c>
      <c r="D100" s="79">
        <v>850</v>
      </c>
      <c r="E100" s="181">
        <v>850</v>
      </c>
      <c r="F100" s="181">
        <v>600</v>
      </c>
      <c r="G100" s="229">
        <v>1200</v>
      </c>
      <c r="H100" s="77">
        <v>1000</v>
      </c>
      <c r="I100" s="79">
        <v>1000</v>
      </c>
    </row>
    <row r="101" spans="1:9">
      <c r="A101" s="63" t="s">
        <v>111</v>
      </c>
      <c r="B101" s="79"/>
      <c r="C101" s="136">
        <v>125</v>
      </c>
      <c r="D101" s="79">
        <v>125</v>
      </c>
      <c r="E101" s="181">
        <v>125</v>
      </c>
      <c r="F101" s="181">
        <v>0</v>
      </c>
      <c r="G101" s="230">
        <v>200</v>
      </c>
      <c r="H101" s="77"/>
      <c r="I101" s="79"/>
    </row>
    <row r="102" spans="1:9" ht="26.25">
      <c r="A102" s="63" t="s">
        <v>112</v>
      </c>
      <c r="B102" s="79">
        <v>769.79</v>
      </c>
      <c r="C102" s="136">
        <v>700</v>
      </c>
      <c r="D102" s="79">
        <v>700</v>
      </c>
      <c r="E102" s="181">
        <v>700</v>
      </c>
      <c r="F102" s="181">
        <v>600</v>
      </c>
      <c r="G102" s="230">
        <v>965</v>
      </c>
      <c r="H102" s="77"/>
      <c r="I102" s="79"/>
    </row>
    <row r="103" spans="1:9">
      <c r="A103" s="63" t="s">
        <v>113</v>
      </c>
      <c r="B103" s="79"/>
      <c r="C103" s="136">
        <v>25</v>
      </c>
      <c r="D103" s="79">
        <v>25</v>
      </c>
      <c r="E103" s="181">
        <v>25</v>
      </c>
      <c r="F103" s="181">
        <v>0</v>
      </c>
      <c r="G103" s="230">
        <v>35</v>
      </c>
      <c r="H103" s="77"/>
      <c r="I103" s="79"/>
    </row>
    <row r="104" spans="1:9">
      <c r="A104" s="63" t="s">
        <v>103</v>
      </c>
      <c r="B104" s="79">
        <v>13464.24</v>
      </c>
      <c r="C104" s="137">
        <v>3600</v>
      </c>
      <c r="D104" s="79">
        <v>3800</v>
      </c>
      <c r="E104" s="180">
        <v>4100</v>
      </c>
      <c r="F104" s="180">
        <v>4500</v>
      </c>
      <c r="G104" s="229">
        <v>8400</v>
      </c>
      <c r="H104" s="77">
        <v>6000</v>
      </c>
      <c r="I104" s="79">
        <v>6000</v>
      </c>
    </row>
    <row r="105" spans="1:9" ht="26.25">
      <c r="A105" s="63" t="s">
        <v>104</v>
      </c>
      <c r="B105" s="79">
        <v>1452.23</v>
      </c>
      <c r="C105" s="136">
        <v>300</v>
      </c>
      <c r="D105" s="79">
        <v>300</v>
      </c>
      <c r="E105" s="181">
        <v>300</v>
      </c>
      <c r="F105" s="181">
        <v>300</v>
      </c>
      <c r="G105" s="230">
        <v>900</v>
      </c>
      <c r="H105" s="77"/>
      <c r="I105" s="79"/>
    </row>
    <row r="106" spans="1:9" ht="26.25">
      <c r="A106" s="63" t="s">
        <v>105</v>
      </c>
      <c r="B106" s="79">
        <v>4854.09</v>
      </c>
      <c r="C106" s="137">
        <v>1800</v>
      </c>
      <c r="D106" s="79">
        <v>1800</v>
      </c>
      <c r="E106" s="180">
        <v>1800</v>
      </c>
      <c r="F106" s="180">
        <v>1000</v>
      </c>
      <c r="G106" s="229">
        <v>3000</v>
      </c>
      <c r="H106" s="77"/>
      <c r="I106" s="79"/>
    </row>
    <row r="107" spans="1:9">
      <c r="A107" s="63" t="s">
        <v>106</v>
      </c>
      <c r="B107" s="79">
        <v>6018.82</v>
      </c>
      <c r="C107" s="136">
        <v>800</v>
      </c>
      <c r="D107" s="79">
        <v>1000</v>
      </c>
      <c r="E107" s="180">
        <v>1000</v>
      </c>
      <c r="F107" s="180">
        <v>2000</v>
      </c>
      <c r="G107" s="229">
        <v>3000</v>
      </c>
      <c r="H107" s="77"/>
      <c r="I107" s="79"/>
    </row>
    <row r="108" spans="1:9" ht="26.25">
      <c r="A108" s="63" t="s">
        <v>107</v>
      </c>
      <c r="B108" s="79">
        <v>1139.0999999999999</v>
      </c>
      <c r="C108" s="136">
        <v>700</v>
      </c>
      <c r="D108" s="79">
        <v>700</v>
      </c>
      <c r="E108" s="180">
        <v>1000</v>
      </c>
      <c r="F108" s="180">
        <v>1200</v>
      </c>
      <c r="G108" s="229">
        <v>1500</v>
      </c>
      <c r="H108" s="77"/>
      <c r="I108" s="79"/>
    </row>
    <row r="109" spans="1:9">
      <c r="A109" s="63" t="s">
        <v>114</v>
      </c>
      <c r="B109" s="79">
        <v>119.34</v>
      </c>
      <c r="C109" s="136">
        <v>50</v>
      </c>
      <c r="D109" s="79">
        <v>50</v>
      </c>
      <c r="E109" s="181">
        <v>50</v>
      </c>
      <c r="F109" s="181">
        <v>50</v>
      </c>
      <c r="G109" s="230">
        <v>100</v>
      </c>
      <c r="H109" s="77">
        <v>50</v>
      </c>
      <c r="I109" s="79">
        <v>50</v>
      </c>
    </row>
    <row r="110" spans="1:9">
      <c r="A110" s="63" t="s">
        <v>115</v>
      </c>
      <c r="B110" s="79">
        <v>119.34</v>
      </c>
      <c r="C110" s="136">
        <v>50</v>
      </c>
      <c r="D110" s="79">
        <v>50</v>
      </c>
      <c r="E110" s="181">
        <v>50</v>
      </c>
      <c r="F110" s="181">
        <v>50</v>
      </c>
      <c r="G110" s="230">
        <v>100</v>
      </c>
      <c r="H110" s="77"/>
      <c r="I110" s="79"/>
    </row>
    <row r="111" spans="1:9" ht="39">
      <c r="A111" s="63" t="s">
        <v>108</v>
      </c>
      <c r="B111" s="79">
        <v>150.97</v>
      </c>
      <c r="C111" s="79"/>
      <c r="D111" s="79"/>
      <c r="E111" s="181">
        <v>800</v>
      </c>
      <c r="F111" s="181">
        <v>300</v>
      </c>
      <c r="G111" s="229">
        <v>1000</v>
      </c>
      <c r="H111" s="77">
        <v>950</v>
      </c>
      <c r="I111" s="79">
        <v>950</v>
      </c>
    </row>
    <row r="112" spans="1:9" ht="39">
      <c r="A112" s="63" t="s">
        <v>109</v>
      </c>
      <c r="B112" s="79">
        <v>150.97</v>
      </c>
      <c r="C112" s="79"/>
      <c r="D112" s="79"/>
      <c r="E112" s="181">
        <v>800</v>
      </c>
      <c r="F112" s="181">
        <v>300</v>
      </c>
      <c r="G112" s="229">
        <v>1000</v>
      </c>
      <c r="H112" s="77"/>
      <c r="I112" s="79"/>
    </row>
    <row r="113" spans="1:9" ht="26.25">
      <c r="A113" s="63" t="s">
        <v>116</v>
      </c>
      <c r="B113" s="79">
        <v>708.54</v>
      </c>
      <c r="C113" s="138">
        <v>2200</v>
      </c>
      <c r="D113" s="79">
        <v>2300</v>
      </c>
      <c r="E113" s="178">
        <v>3200</v>
      </c>
      <c r="F113" s="178">
        <v>3550</v>
      </c>
      <c r="G113" s="228">
        <v>3300</v>
      </c>
      <c r="H113" s="77">
        <v>2000</v>
      </c>
      <c r="I113" s="79">
        <v>2000</v>
      </c>
    </row>
    <row r="114" spans="1:9" ht="39">
      <c r="A114" s="63" t="s">
        <v>117</v>
      </c>
      <c r="B114" s="79">
        <v>708.54</v>
      </c>
      <c r="C114" s="140">
        <v>2200</v>
      </c>
      <c r="D114" s="79">
        <v>2300</v>
      </c>
      <c r="E114" s="180">
        <v>3200</v>
      </c>
      <c r="F114" s="180">
        <v>3550</v>
      </c>
      <c r="G114" s="229">
        <v>3300</v>
      </c>
      <c r="H114" s="77">
        <v>2000</v>
      </c>
      <c r="I114" s="79">
        <v>2000</v>
      </c>
    </row>
    <row r="115" spans="1:9">
      <c r="A115" s="63" t="s">
        <v>118</v>
      </c>
      <c r="B115" s="79">
        <v>703.48</v>
      </c>
      <c r="C115" s="140">
        <v>2000</v>
      </c>
      <c r="D115" s="79">
        <v>2100</v>
      </c>
      <c r="E115" s="180">
        <v>3000</v>
      </c>
      <c r="F115" s="180">
        <v>3500</v>
      </c>
      <c r="G115" s="229">
        <v>3000</v>
      </c>
      <c r="H115" s="77"/>
      <c r="I115" s="79"/>
    </row>
    <row r="116" spans="1:9" ht="26.25">
      <c r="A116" s="63" t="s">
        <v>119</v>
      </c>
      <c r="B116" s="79">
        <v>5.05</v>
      </c>
      <c r="C116" s="139">
        <v>200</v>
      </c>
      <c r="D116" s="79">
        <v>200</v>
      </c>
      <c r="E116" s="181">
        <v>200</v>
      </c>
      <c r="F116" s="181">
        <v>50</v>
      </c>
      <c r="G116" s="230">
        <v>300</v>
      </c>
      <c r="H116" s="77"/>
      <c r="I116" s="79"/>
    </row>
    <row r="117" spans="1:9">
      <c r="A117" s="62" t="s">
        <v>13</v>
      </c>
      <c r="B117" s="78">
        <v>202676.74</v>
      </c>
      <c r="C117" s="171">
        <v>130100</v>
      </c>
      <c r="D117" s="78">
        <v>129980</v>
      </c>
      <c r="E117" s="182">
        <v>127980</v>
      </c>
      <c r="F117" s="182">
        <v>112730</v>
      </c>
      <c r="G117" s="231">
        <v>129180</v>
      </c>
      <c r="H117" s="75">
        <v>129180</v>
      </c>
      <c r="I117" s="78">
        <v>129180</v>
      </c>
    </row>
    <row r="118" spans="1:9">
      <c r="A118" s="63" t="s">
        <v>102</v>
      </c>
      <c r="B118" s="79">
        <v>107381.75999999999</v>
      </c>
      <c r="C118" s="172">
        <v>130100</v>
      </c>
      <c r="D118" s="79">
        <v>129980</v>
      </c>
      <c r="E118" s="183">
        <v>127980</v>
      </c>
      <c r="F118" s="183">
        <v>112730</v>
      </c>
      <c r="G118" s="232">
        <v>129180</v>
      </c>
      <c r="H118" s="77">
        <v>129180</v>
      </c>
      <c r="I118" s="79">
        <v>129180</v>
      </c>
    </row>
    <row r="119" spans="1:9">
      <c r="A119" s="63" t="s">
        <v>103</v>
      </c>
      <c r="B119" s="79">
        <v>106943.78</v>
      </c>
      <c r="C119" s="173">
        <v>129500</v>
      </c>
      <c r="D119" s="79">
        <v>129400</v>
      </c>
      <c r="E119" s="184">
        <v>127450</v>
      </c>
      <c r="F119" s="184">
        <v>112250</v>
      </c>
      <c r="G119" s="234">
        <v>128600</v>
      </c>
      <c r="H119" s="77">
        <v>128600</v>
      </c>
      <c r="I119" s="79">
        <v>128600</v>
      </c>
    </row>
    <row r="120" spans="1:9" ht="26.25">
      <c r="A120" s="63" t="s">
        <v>104</v>
      </c>
      <c r="B120" s="79">
        <v>47927.43</v>
      </c>
      <c r="C120" s="173">
        <v>54000</v>
      </c>
      <c r="D120" s="79">
        <v>51900</v>
      </c>
      <c r="E120" s="184">
        <v>52900</v>
      </c>
      <c r="F120" s="184">
        <v>52010</v>
      </c>
      <c r="G120" s="234">
        <v>51500</v>
      </c>
      <c r="H120" s="77"/>
      <c r="I120" s="79"/>
    </row>
    <row r="121" spans="1:9" ht="26.25">
      <c r="A121" s="63" t="s">
        <v>105</v>
      </c>
      <c r="B121" s="79">
        <v>29978.82</v>
      </c>
      <c r="C121" s="173">
        <v>37000</v>
      </c>
      <c r="D121" s="79">
        <v>39500</v>
      </c>
      <c r="E121" s="184">
        <v>39500</v>
      </c>
      <c r="F121" s="184">
        <v>34200</v>
      </c>
      <c r="G121" s="234">
        <v>40500</v>
      </c>
      <c r="H121" s="77"/>
      <c r="I121" s="79"/>
    </row>
    <row r="122" spans="1:9">
      <c r="A122" s="63" t="s">
        <v>106</v>
      </c>
      <c r="B122" s="79">
        <v>27436.14</v>
      </c>
      <c r="C122" s="173">
        <v>35000</v>
      </c>
      <c r="D122" s="79">
        <v>36000</v>
      </c>
      <c r="E122" s="184">
        <v>33250</v>
      </c>
      <c r="F122" s="184">
        <v>23940</v>
      </c>
      <c r="G122" s="234">
        <v>34100</v>
      </c>
      <c r="H122" s="77"/>
      <c r="I122" s="79"/>
    </row>
    <row r="123" spans="1:9" ht="26.25">
      <c r="A123" s="63" t="s">
        <v>107</v>
      </c>
      <c r="B123" s="79">
        <v>1601.38</v>
      </c>
      <c r="C123" s="173">
        <v>3500</v>
      </c>
      <c r="D123" s="79">
        <v>2000</v>
      </c>
      <c r="E123" s="184">
        <v>1800</v>
      </c>
      <c r="F123" s="184">
        <v>2100</v>
      </c>
      <c r="G123" s="234">
        <v>2500</v>
      </c>
      <c r="H123" s="77"/>
      <c r="I123" s="79"/>
    </row>
    <row r="124" spans="1:9">
      <c r="A124" s="63" t="s">
        <v>114</v>
      </c>
      <c r="B124" s="79">
        <v>437.99</v>
      </c>
      <c r="C124" s="174">
        <v>600</v>
      </c>
      <c r="D124" s="79">
        <v>580</v>
      </c>
      <c r="E124" s="185">
        <v>530</v>
      </c>
      <c r="F124" s="185">
        <v>480</v>
      </c>
      <c r="G124" s="235">
        <v>580</v>
      </c>
      <c r="H124" s="77">
        <v>580</v>
      </c>
      <c r="I124" s="79">
        <v>580</v>
      </c>
    </row>
    <row r="125" spans="1:9">
      <c r="A125" s="63" t="s">
        <v>115</v>
      </c>
      <c r="B125" s="79">
        <v>437.99</v>
      </c>
      <c r="C125" s="174">
        <v>600</v>
      </c>
      <c r="D125" s="79">
        <v>580</v>
      </c>
      <c r="E125" s="185">
        <v>530</v>
      </c>
      <c r="F125" s="185">
        <v>480</v>
      </c>
      <c r="G125" s="235">
        <v>580</v>
      </c>
      <c r="H125" s="77"/>
      <c r="I125" s="79"/>
    </row>
    <row r="126" spans="1:9" ht="26.25">
      <c r="A126" s="63" t="s">
        <v>116</v>
      </c>
      <c r="B126" s="79">
        <v>95294.98</v>
      </c>
      <c r="C126" s="79"/>
      <c r="D126" s="79"/>
      <c r="E126" s="79"/>
      <c r="F126" s="79"/>
      <c r="G126" s="233"/>
      <c r="H126" s="77"/>
      <c r="I126" s="79"/>
    </row>
    <row r="127" spans="1:9" ht="39">
      <c r="A127" s="63" t="s">
        <v>117</v>
      </c>
      <c r="B127" s="79">
        <v>95294.98</v>
      </c>
      <c r="C127" s="79"/>
      <c r="D127" s="79"/>
      <c r="E127" s="79"/>
      <c r="F127" s="79"/>
      <c r="G127" s="233"/>
      <c r="H127" s="77"/>
      <c r="I127" s="79"/>
    </row>
    <row r="128" spans="1:9">
      <c r="A128" s="63" t="s">
        <v>120</v>
      </c>
      <c r="B128" s="79">
        <v>95294.98</v>
      </c>
      <c r="C128" s="79"/>
      <c r="D128" s="79"/>
      <c r="E128" s="79"/>
      <c r="F128" s="79"/>
      <c r="G128" s="79"/>
      <c r="H128" s="77"/>
      <c r="I128" s="79"/>
    </row>
    <row r="129" spans="1:9" ht="26.25">
      <c r="A129" s="62" t="s">
        <v>17</v>
      </c>
      <c r="B129" s="78">
        <v>0</v>
      </c>
      <c r="C129" s="141">
        <v>3</v>
      </c>
      <c r="D129" s="78">
        <v>51.15</v>
      </c>
      <c r="E129" s="186">
        <v>51.15</v>
      </c>
      <c r="F129" s="186">
        <v>52.94</v>
      </c>
      <c r="G129" s="78">
        <v>50</v>
      </c>
      <c r="H129" s="75">
        <v>50</v>
      </c>
      <c r="I129" s="78">
        <v>50</v>
      </c>
    </row>
    <row r="130" spans="1:9">
      <c r="A130" s="63" t="s">
        <v>102</v>
      </c>
      <c r="B130" s="79">
        <v>0</v>
      </c>
      <c r="C130" s="142">
        <v>3</v>
      </c>
      <c r="D130" s="79">
        <v>51.15</v>
      </c>
      <c r="E130" s="187">
        <v>51.15</v>
      </c>
      <c r="F130" s="187">
        <v>52.94</v>
      </c>
      <c r="G130" s="79">
        <v>50</v>
      </c>
      <c r="H130" s="77">
        <v>50</v>
      </c>
      <c r="I130" s="79">
        <v>50</v>
      </c>
    </row>
    <row r="131" spans="1:9">
      <c r="A131" s="63" t="s">
        <v>114</v>
      </c>
      <c r="B131" s="79">
        <v>0</v>
      </c>
      <c r="C131" s="143">
        <v>3</v>
      </c>
      <c r="D131" s="79">
        <v>51.15</v>
      </c>
      <c r="E131" s="188">
        <v>51.15</v>
      </c>
      <c r="F131" s="188">
        <v>52.94</v>
      </c>
      <c r="G131" s="79">
        <v>50</v>
      </c>
      <c r="H131" s="77">
        <v>50</v>
      </c>
      <c r="I131" s="79">
        <v>50</v>
      </c>
    </row>
    <row r="132" spans="1:9">
      <c r="A132" s="63" t="s">
        <v>115</v>
      </c>
      <c r="B132" s="79">
        <v>0</v>
      </c>
      <c r="C132" s="143">
        <v>3</v>
      </c>
      <c r="D132" s="79">
        <v>51.15</v>
      </c>
      <c r="E132" s="188">
        <v>51.15</v>
      </c>
      <c r="F132" s="188">
        <v>52.94</v>
      </c>
      <c r="G132" s="79">
        <v>50</v>
      </c>
      <c r="H132" s="77"/>
      <c r="I132" s="79"/>
    </row>
    <row r="133" spans="1:9" ht="39">
      <c r="A133" s="62" t="s">
        <v>20</v>
      </c>
      <c r="B133" s="78">
        <v>3789.89</v>
      </c>
      <c r="C133" s="144">
        <v>6080</v>
      </c>
      <c r="D133" s="78">
        <v>6450</v>
      </c>
      <c r="E133" s="189">
        <v>8000</v>
      </c>
      <c r="F133" s="189">
        <v>7400</v>
      </c>
      <c r="G133" s="78">
        <v>7800</v>
      </c>
      <c r="H133" s="75">
        <v>7800</v>
      </c>
      <c r="I133" s="78">
        <v>7800</v>
      </c>
    </row>
    <row r="134" spans="1:9">
      <c r="A134" s="63" t="s">
        <v>102</v>
      </c>
      <c r="B134" s="79">
        <v>2789.89</v>
      </c>
      <c r="C134" s="145">
        <v>6080</v>
      </c>
      <c r="D134" s="79">
        <v>6450</v>
      </c>
      <c r="E134" s="190">
        <v>8000</v>
      </c>
      <c r="F134" s="190">
        <v>7400</v>
      </c>
      <c r="G134" s="79">
        <v>7800</v>
      </c>
      <c r="H134" s="77">
        <v>7800</v>
      </c>
      <c r="I134" s="79">
        <v>7800</v>
      </c>
    </row>
    <row r="135" spans="1:9">
      <c r="A135" s="63" t="s">
        <v>103</v>
      </c>
      <c r="B135" s="79">
        <v>3776.62</v>
      </c>
      <c r="C135" s="147">
        <v>6000</v>
      </c>
      <c r="D135" s="79">
        <v>6300</v>
      </c>
      <c r="E135" s="191">
        <v>7800</v>
      </c>
      <c r="F135" s="191">
        <v>7300</v>
      </c>
      <c r="G135" s="79">
        <v>7600</v>
      </c>
      <c r="H135" s="77">
        <v>7600</v>
      </c>
      <c r="I135" s="79">
        <v>7600</v>
      </c>
    </row>
    <row r="136" spans="1:9" ht="26.25">
      <c r="A136" s="63" t="s">
        <v>105</v>
      </c>
      <c r="B136" s="79">
        <v>966.87</v>
      </c>
      <c r="C136" s="147">
        <v>1100</v>
      </c>
      <c r="D136" s="79">
        <v>1200</v>
      </c>
      <c r="E136" s="191">
        <v>1200</v>
      </c>
      <c r="F136" s="192">
        <v>800</v>
      </c>
      <c r="G136" s="79">
        <v>1000</v>
      </c>
      <c r="H136" s="77"/>
      <c r="I136" s="79"/>
    </row>
    <row r="137" spans="1:9">
      <c r="A137" s="63" t="s">
        <v>106</v>
      </c>
      <c r="B137" s="79">
        <v>1340.5</v>
      </c>
      <c r="C137" s="147">
        <v>3400</v>
      </c>
      <c r="D137" s="79">
        <v>3500</v>
      </c>
      <c r="E137" s="191">
        <v>5000</v>
      </c>
      <c r="F137" s="191">
        <v>5000</v>
      </c>
      <c r="G137" s="79">
        <v>5000</v>
      </c>
      <c r="H137" s="77"/>
      <c r="I137" s="79"/>
    </row>
    <row r="138" spans="1:9" ht="26.25">
      <c r="A138" s="63" t="s">
        <v>107</v>
      </c>
      <c r="B138" s="79">
        <v>1469.24</v>
      </c>
      <c r="C138" s="147">
        <v>1500</v>
      </c>
      <c r="D138" s="79">
        <v>1600</v>
      </c>
      <c r="E138" s="191">
        <v>1600</v>
      </c>
      <c r="F138" s="191">
        <v>1500</v>
      </c>
      <c r="G138" s="79">
        <v>1600</v>
      </c>
      <c r="H138" s="77"/>
      <c r="I138" s="79"/>
    </row>
    <row r="139" spans="1:9" ht="39">
      <c r="A139" s="63" t="s">
        <v>108</v>
      </c>
      <c r="B139" s="79">
        <v>13.12</v>
      </c>
      <c r="C139" s="146">
        <v>80</v>
      </c>
      <c r="D139" s="79">
        <v>150</v>
      </c>
      <c r="E139" s="192">
        <v>200</v>
      </c>
      <c r="F139" s="192">
        <v>100</v>
      </c>
      <c r="G139" s="79">
        <v>200</v>
      </c>
      <c r="H139" s="77">
        <v>200</v>
      </c>
      <c r="I139" s="79">
        <v>200</v>
      </c>
    </row>
    <row r="140" spans="1:9" ht="39">
      <c r="A140" s="63" t="s">
        <v>109</v>
      </c>
      <c r="B140" s="79">
        <v>12.27</v>
      </c>
      <c r="C140" s="146">
        <v>80</v>
      </c>
      <c r="D140" s="79">
        <v>150</v>
      </c>
      <c r="E140" s="192">
        <v>200</v>
      </c>
      <c r="F140" s="192">
        <v>100</v>
      </c>
      <c r="G140" s="79">
        <v>200</v>
      </c>
      <c r="H140" s="77"/>
      <c r="I140" s="79"/>
    </row>
    <row r="141" spans="1:9" ht="39">
      <c r="A141" s="62" t="s">
        <v>96</v>
      </c>
      <c r="B141" s="78">
        <v>19228.849999999999</v>
      </c>
      <c r="C141" s="148">
        <v>25822</v>
      </c>
      <c r="D141" s="78">
        <v>26896.720000000001</v>
      </c>
      <c r="E141" s="193">
        <v>27243.72</v>
      </c>
      <c r="F141" s="193">
        <v>20773.37</v>
      </c>
      <c r="G141" s="78">
        <v>43800</v>
      </c>
      <c r="H141" s="75">
        <v>35007</v>
      </c>
      <c r="I141" s="78">
        <v>13800</v>
      </c>
    </row>
    <row r="142" spans="1:9">
      <c r="A142" s="63" t="s">
        <v>102</v>
      </c>
      <c r="B142" s="79">
        <v>4647.8</v>
      </c>
      <c r="C142" s="149">
        <v>6850</v>
      </c>
      <c r="D142" s="79">
        <v>7396.72</v>
      </c>
      <c r="E142" s="194">
        <v>7743.72</v>
      </c>
      <c r="F142" s="194">
        <v>2273.37</v>
      </c>
      <c r="G142" s="79">
        <v>6300</v>
      </c>
      <c r="H142" s="77">
        <v>6300</v>
      </c>
      <c r="I142" s="79">
        <v>6300</v>
      </c>
    </row>
    <row r="143" spans="1:9">
      <c r="A143" s="63" t="s">
        <v>110</v>
      </c>
      <c r="B143" s="79">
        <v>1349.59</v>
      </c>
      <c r="C143" s="150">
        <v>350</v>
      </c>
      <c r="D143" s="79">
        <v>585</v>
      </c>
      <c r="E143" s="196">
        <v>932</v>
      </c>
      <c r="F143" s="196">
        <v>345</v>
      </c>
      <c r="G143" s="79">
        <v>300</v>
      </c>
      <c r="H143" s="77">
        <v>300</v>
      </c>
      <c r="I143" s="79">
        <v>300</v>
      </c>
    </row>
    <row r="144" spans="1:9">
      <c r="A144" s="63" t="s">
        <v>111</v>
      </c>
      <c r="B144" s="79"/>
      <c r="C144" s="150">
        <v>300</v>
      </c>
      <c r="D144" s="79">
        <v>500</v>
      </c>
      <c r="E144" s="196">
        <v>500</v>
      </c>
      <c r="F144" s="196">
        <v>0</v>
      </c>
      <c r="G144" s="79">
        <v>250</v>
      </c>
      <c r="H144" s="77"/>
      <c r="I144" s="79"/>
    </row>
    <row r="145" spans="1:9" ht="26.25">
      <c r="A145" s="63" t="s">
        <v>112</v>
      </c>
      <c r="B145" s="79">
        <v>1349.59</v>
      </c>
      <c r="C145" s="150">
        <v>50</v>
      </c>
      <c r="D145" s="79"/>
      <c r="E145" s="196">
        <v>347</v>
      </c>
      <c r="F145" s="196">
        <v>345</v>
      </c>
      <c r="G145" s="79"/>
      <c r="H145" s="77"/>
      <c r="I145" s="79"/>
    </row>
    <row r="146" spans="1:9">
      <c r="A146" s="63" t="s">
        <v>113</v>
      </c>
      <c r="B146" s="79"/>
      <c r="C146" s="151">
        <v>5900</v>
      </c>
      <c r="D146" s="79">
        <v>85</v>
      </c>
      <c r="E146" s="196">
        <v>85</v>
      </c>
      <c r="F146" s="196">
        <v>0</v>
      </c>
      <c r="G146" s="79">
        <v>50</v>
      </c>
      <c r="H146" s="77"/>
      <c r="I146" s="79"/>
    </row>
    <row r="147" spans="1:9">
      <c r="A147" s="63" t="s">
        <v>103</v>
      </c>
      <c r="B147" s="79">
        <v>3225.88</v>
      </c>
      <c r="C147" s="150">
        <v>500</v>
      </c>
      <c r="D147" s="79">
        <v>5000</v>
      </c>
      <c r="E147" s="195">
        <v>5000</v>
      </c>
      <c r="F147" s="196">
        <v>916.65</v>
      </c>
      <c r="G147" s="79">
        <v>5000</v>
      </c>
      <c r="H147" s="77">
        <v>5000</v>
      </c>
      <c r="I147" s="79">
        <v>5000</v>
      </c>
    </row>
    <row r="148" spans="1:9" ht="26.25">
      <c r="A148" s="63" t="s">
        <v>104</v>
      </c>
      <c r="B148" s="79">
        <v>523.46</v>
      </c>
      <c r="C148" s="151">
        <v>1400</v>
      </c>
      <c r="D148" s="79">
        <v>2000</v>
      </c>
      <c r="E148" s="195">
        <v>2000</v>
      </c>
      <c r="F148" s="196">
        <v>864.5</v>
      </c>
      <c r="G148" s="79">
        <v>1000</v>
      </c>
      <c r="H148" s="77"/>
      <c r="I148" s="79"/>
    </row>
    <row r="149" spans="1:9" ht="26.25">
      <c r="A149" s="63" t="s">
        <v>105</v>
      </c>
      <c r="B149" s="79">
        <v>323.36</v>
      </c>
      <c r="C149" s="151">
        <v>4000</v>
      </c>
      <c r="D149" s="79">
        <v>1000</v>
      </c>
      <c r="E149" s="195">
        <v>1000</v>
      </c>
      <c r="F149" s="196">
        <v>52.15</v>
      </c>
      <c r="G149" s="79">
        <v>2000</v>
      </c>
      <c r="H149" s="77"/>
      <c r="I149" s="79"/>
    </row>
    <row r="150" spans="1:9">
      <c r="A150" s="63" t="s">
        <v>106</v>
      </c>
      <c r="B150" s="79">
        <v>2379.06</v>
      </c>
      <c r="C150" s="150">
        <v>600</v>
      </c>
      <c r="D150" s="79">
        <v>2000</v>
      </c>
      <c r="E150" s="195">
        <v>2000</v>
      </c>
      <c r="F150" s="196">
        <v>0</v>
      </c>
      <c r="G150" s="79">
        <v>2000</v>
      </c>
      <c r="H150" s="77"/>
      <c r="I150" s="79"/>
    </row>
    <row r="151" spans="1:9" ht="39">
      <c r="A151" s="63" t="s">
        <v>108</v>
      </c>
      <c r="B151" s="79">
        <v>72.33</v>
      </c>
      <c r="C151" s="150">
        <v>600</v>
      </c>
      <c r="D151" s="79">
        <v>1000</v>
      </c>
      <c r="E151" s="195">
        <v>1000</v>
      </c>
      <c r="F151" s="196">
        <v>200</v>
      </c>
      <c r="G151" s="79">
        <v>1000</v>
      </c>
      <c r="H151" s="77">
        <v>1000</v>
      </c>
      <c r="I151" s="79">
        <v>1000</v>
      </c>
    </row>
    <row r="152" spans="1:9" ht="39">
      <c r="A152" s="63" t="s">
        <v>109</v>
      </c>
      <c r="B152" s="79">
        <v>72.33</v>
      </c>
      <c r="C152" s="150">
        <v>0</v>
      </c>
      <c r="D152" s="79">
        <v>1000</v>
      </c>
      <c r="E152" s="195">
        <v>1000</v>
      </c>
      <c r="F152" s="196">
        <v>200</v>
      </c>
      <c r="G152" s="79">
        <v>1000</v>
      </c>
      <c r="H152" s="77"/>
      <c r="I152" s="79"/>
    </row>
    <row r="153" spans="1:9">
      <c r="A153" s="63" t="s">
        <v>121</v>
      </c>
      <c r="B153" s="79"/>
      <c r="C153" s="150">
        <v>0</v>
      </c>
      <c r="D153" s="79">
        <v>811.72</v>
      </c>
      <c r="E153" s="196">
        <v>811.72</v>
      </c>
      <c r="F153" s="196">
        <v>811.72</v>
      </c>
      <c r="G153" s="79"/>
      <c r="H153" s="77"/>
      <c r="I153" s="79"/>
    </row>
    <row r="154" spans="1:9">
      <c r="A154" s="63" t="s">
        <v>122</v>
      </c>
      <c r="B154" s="79"/>
      <c r="D154" s="79">
        <v>811.72</v>
      </c>
      <c r="E154" s="196">
        <v>811.72</v>
      </c>
      <c r="F154" s="196">
        <v>811.72</v>
      </c>
      <c r="G154" s="79"/>
      <c r="H154" s="77"/>
      <c r="I154" s="79"/>
    </row>
    <row r="155" spans="1:9" ht="26.25">
      <c r="A155" s="63" t="s">
        <v>116</v>
      </c>
      <c r="B155" s="79">
        <v>14581.05</v>
      </c>
      <c r="C155" s="149">
        <v>18972</v>
      </c>
      <c r="D155" s="79">
        <v>19500</v>
      </c>
      <c r="E155" s="194">
        <v>19500</v>
      </c>
      <c r="F155" s="194">
        <v>18500</v>
      </c>
      <c r="G155" s="79">
        <v>37500</v>
      </c>
      <c r="H155" s="77">
        <v>28707</v>
      </c>
      <c r="I155" s="79">
        <v>7500</v>
      </c>
    </row>
    <row r="156" spans="1:9" ht="39">
      <c r="A156" s="63" t="s">
        <v>117</v>
      </c>
      <c r="B156" s="79">
        <v>14581.05</v>
      </c>
      <c r="C156" s="151">
        <v>18972</v>
      </c>
      <c r="D156" s="79">
        <v>19500</v>
      </c>
      <c r="E156" s="195">
        <v>19500</v>
      </c>
      <c r="F156" s="195">
        <v>18500</v>
      </c>
      <c r="G156" s="79">
        <v>7500</v>
      </c>
      <c r="H156" s="77">
        <v>28707</v>
      </c>
      <c r="I156" s="79">
        <v>7500</v>
      </c>
    </row>
    <row r="157" spans="1:9">
      <c r="A157" s="63" t="s">
        <v>118</v>
      </c>
      <c r="B157" s="79">
        <v>13516.59</v>
      </c>
      <c r="C157" s="151">
        <v>16972</v>
      </c>
      <c r="D157" s="79">
        <v>17000</v>
      </c>
      <c r="E157" s="195">
        <v>17000</v>
      </c>
      <c r="F157" s="195">
        <v>17000</v>
      </c>
      <c r="G157" s="79">
        <v>5000</v>
      </c>
      <c r="H157" s="77"/>
      <c r="I157" s="79"/>
    </row>
    <row r="158" spans="1:9" ht="26.25">
      <c r="A158" s="63" t="s">
        <v>119</v>
      </c>
      <c r="B158" s="79">
        <v>1064.46</v>
      </c>
      <c r="C158" s="151">
        <v>2000</v>
      </c>
      <c r="D158" s="79">
        <v>2500</v>
      </c>
      <c r="E158" s="195">
        <v>2500</v>
      </c>
      <c r="F158" s="195">
        <v>1500</v>
      </c>
      <c r="G158" s="79">
        <v>2500</v>
      </c>
      <c r="H158" s="77"/>
      <c r="I158" s="79"/>
    </row>
    <row r="159" spans="1:9" ht="39">
      <c r="A159" s="63" t="s">
        <v>123</v>
      </c>
      <c r="B159" s="79"/>
      <c r="C159" s="79"/>
      <c r="D159" s="79"/>
      <c r="E159" s="79"/>
      <c r="F159" s="79"/>
      <c r="G159" s="79">
        <v>30000</v>
      </c>
      <c r="H159" s="77"/>
      <c r="I159" s="79"/>
    </row>
    <row r="160" spans="1:9" ht="26.25">
      <c r="A160" s="63" t="s">
        <v>124</v>
      </c>
      <c r="B160" s="79"/>
      <c r="C160" s="79"/>
      <c r="D160" s="79"/>
      <c r="E160" s="79"/>
      <c r="F160" s="79"/>
      <c r="G160" s="79">
        <v>30000</v>
      </c>
      <c r="H160" s="77"/>
      <c r="I160" s="79"/>
    </row>
    <row r="161" spans="1:9" ht="39">
      <c r="A161" s="62" t="s">
        <v>24</v>
      </c>
      <c r="B161" s="78">
        <v>1087767.6100000001</v>
      </c>
      <c r="C161" s="152">
        <v>1080000</v>
      </c>
      <c r="D161" s="78">
        <v>1215000</v>
      </c>
      <c r="E161" s="197">
        <v>1244000</v>
      </c>
      <c r="F161" s="197">
        <v>1252100</v>
      </c>
      <c r="G161" s="78">
        <v>1237000</v>
      </c>
      <c r="H161" s="75">
        <v>1230000</v>
      </c>
      <c r="I161" s="78">
        <v>1230000</v>
      </c>
    </row>
    <row r="162" spans="1:9">
      <c r="A162" s="63" t="s">
        <v>102</v>
      </c>
      <c r="B162" s="79">
        <v>1087767.6100000001</v>
      </c>
      <c r="C162" s="153">
        <v>1080000</v>
      </c>
      <c r="D162" s="79">
        <v>1215000</v>
      </c>
      <c r="E162" s="198">
        <v>1244000</v>
      </c>
      <c r="F162" s="198">
        <v>1252100</v>
      </c>
      <c r="G162" s="79">
        <v>1237000</v>
      </c>
      <c r="H162" s="77">
        <v>1230000</v>
      </c>
      <c r="I162" s="79">
        <v>1230000</v>
      </c>
    </row>
    <row r="163" spans="1:9">
      <c r="A163" s="63" t="s">
        <v>110</v>
      </c>
      <c r="B163" s="79">
        <v>1081110.68</v>
      </c>
      <c r="C163" s="154">
        <v>1066000</v>
      </c>
      <c r="D163" s="79">
        <v>1201000</v>
      </c>
      <c r="E163" s="199">
        <v>1230000</v>
      </c>
      <c r="F163" s="199">
        <v>1245000</v>
      </c>
      <c r="G163" s="79">
        <v>1230000</v>
      </c>
      <c r="H163" s="77">
        <v>1230000</v>
      </c>
      <c r="I163" s="79">
        <v>1230000</v>
      </c>
    </row>
    <row r="164" spans="1:9">
      <c r="A164" s="63" t="s">
        <v>111</v>
      </c>
      <c r="B164" s="79">
        <v>899221.42</v>
      </c>
      <c r="C164" s="154">
        <v>880000</v>
      </c>
      <c r="D164" s="79">
        <v>1000000</v>
      </c>
      <c r="E164" s="199">
        <v>1015000</v>
      </c>
      <c r="F164" s="199">
        <v>1025000</v>
      </c>
      <c r="G164" s="79">
        <v>1015000</v>
      </c>
      <c r="H164" s="77"/>
      <c r="I164" s="79"/>
    </row>
    <row r="165" spans="1:9" ht="26.25">
      <c r="A165" s="63" t="s">
        <v>112</v>
      </c>
      <c r="B165" s="79">
        <v>33465.519999999997</v>
      </c>
      <c r="C165" s="154">
        <v>36000</v>
      </c>
      <c r="D165" s="79">
        <v>36000</v>
      </c>
      <c r="E165" s="199">
        <v>45000</v>
      </c>
      <c r="F165" s="199">
        <v>45000</v>
      </c>
      <c r="G165" s="79">
        <v>45000</v>
      </c>
      <c r="H165" s="77"/>
      <c r="I165" s="79"/>
    </row>
    <row r="166" spans="1:9">
      <c r="A166" s="63" t="s">
        <v>113</v>
      </c>
      <c r="B166" s="79">
        <v>148423.74</v>
      </c>
      <c r="C166" s="154">
        <v>150000</v>
      </c>
      <c r="D166" s="79">
        <v>165000</v>
      </c>
      <c r="E166" s="199">
        <v>170000</v>
      </c>
      <c r="F166" s="199">
        <v>175000</v>
      </c>
      <c r="G166" s="79">
        <v>170000</v>
      </c>
      <c r="H166" s="77"/>
      <c r="I166" s="79"/>
    </row>
    <row r="167" spans="1:9">
      <c r="A167" s="63" t="s">
        <v>103</v>
      </c>
      <c r="B167" s="79">
        <v>3763.94</v>
      </c>
      <c r="C167" s="154">
        <v>10000</v>
      </c>
      <c r="D167" s="79">
        <v>10000</v>
      </c>
      <c r="E167" s="199">
        <v>10000</v>
      </c>
      <c r="F167" s="199">
        <v>5000</v>
      </c>
      <c r="G167" s="79">
        <v>5000</v>
      </c>
      <c r="H167" s="77"/>
      <c r="I167" s="79"/>
    </row>
    <row r="168" spans="1:9" ht="26.25">
      <c r="A168" s="63" t="s">
        <v>107</v>
      </c>
      <c r="B168" s="79">
        <v>3763.94</v>
      </c>
      <c r="C168" s="154">
        <v>10000</v>
      </c>
      <c r="D168" s="79">
        <v>10000</v>
      </c>
      <c r="E168" s="199">
        <v>10000</v>
      </c>
      <c r="F168" s="199">
        <v>5000</v>
      </c>
      <c r="G168" s="79">
        <v>5000</v>
      </c>
      <c r="H168" s="77"/>
      <c r="I168" s="79"/>
    </row>
    <row r="169" spans="1:9">
      <c r="A169" s="63" t="s">
        <v>114</v>
      </c>
      <c r="B169" s="79">
        <v>2893</v>
      </c>
      <c r="C169" s="154">
        <v>4000</v>
      </c>
      <c r="D169" s="79">
        <v>4000</v>
      </c>
      <c r="E169" s="199">
        <v>4000</v>
      </c>
      <c r="F169" s="199">
        <v>2100</v>
      </c>
      <c r="G169" s="79">
        <v>2000</v>
      </c>
      <c r="H169" s="77"/>
      <c r="I169" s="79"/>
    </row>
    <row r="170" spans="1:9">
      <c r="A170" s="63" t="s">
        <v>115</v>
      </c>
      <c r="B170" s="79">
        <v>2893</v>
      </c>
      <c r="C170" s="154">
        <v>4000</v>
      </c>
      <c r="D170" s="79">
        <v>4000</v>
      </c>
      <c r="E170" s="199">
        <v>4000</v>
      </c>
      <c r="F170" s="199">
        <v>2100</v>
      </c>
      <c r="G170" s="79">
        <v>2000</v>
      </c>
      <c r="H170" s="77"/>
      <c r="I170" s="79"/>
    </row>
    <row r="171" spans="1:9" ht="26.25">
      <c r="A171" s="62" t="s">
        <v>27</v>
      </c>
      <c r="B171" s="78">
        <v>35535.61</v>
      </c>
      <c r="C171" s="155">
        <v>49500</v>
      </c>
      <c r="D171" s="78">
        <v>67182.62</v>
      </c>
      <c r="E171" s="200">
        <v>121606.62</v>
      </c>
      <c r="F171" s="200">
        <v>121606.62</v>
      </c>
      <c r="G171" s="78">
        <v>43606</v>
      </c>
      <c r="H171" s="75"/>
      <c r="I171" s="78"/>
    </row>
    <row r="172" spans="1:9">
      <c r="A172" s="63" t="s">
        <v>102</v>
      </c>
      <c r="B172" s="79">
        <v>35535.61</v>
      </c>
      <c r="C172" s="156">
        <v>49500</v>
      </c>
      <c r="D172" s="79">
        <v>67182.62</v>
      </c>
      <c r="E172" s="201">
        <v>121606.62</v>
      </c>
      <c r="F172" s="201">
        <v>121606.62</v>
      </c>
      <c r="G172" s="79">
        <v>43606</v>
      </c>
      <c r="H172" s="77"/>
      <c r="I172" s="79"/>
    </row>
    <row r="173" spans="1:9">
      <c r="A173" s="63" t="s">
        <v>103</v>
      </c>
      <c r="B173" s="79">
        <v>35535.61</v>
      </c>
      <c r="C173" s="158">
        <v>49500</v>
      </c>
      <c r="D173" s="79">
        <v>67182.62</v>
      </c>
      <c r="E173" s="202">
        <v>121606.62</v>
      </c>
      <c r="F173" s="202">
        <v>121606.62</v>
      </c>
      <c r="G173" s="79">
        <v>43606</v>
      </c>
      <c r="H173" s="77"/>
      <c r="I173" s="79"/>
    </row>
    <row r="174" spans="1:9" ht="26.25">
      <c r="A174" s="63" t="s">
        <v>104</v>
      </c>
      <c r="B174" s="79">
        <v>6869.77</v>
      </c>
      <c r="C174" s="158">
        <v>10000</v>
      </c>
      <c r="D174" s="79">
        <v>14000</v>
      </c>
      <c r="E174" s="202">
        <v>32000</v>
      </c>
      <c r="F174" s="202">
        <v>33000</v>
      </c>
      <c r="G174" s="79">
        <v>15000</v>
      </c>
      <c r="H174" s="77"/>
      <c r="I174" s="79"/>
    </row>
    <row r="175" spans="1:9">
      <c r="A175" s="63" t="s">
        <v>106</v>
      </c>
      <c r="B175" s="79">
        <v>2471.58</v>
      </c>
      <c r="C175" s="158">
        <v>11100</v>
      </c>
      <c r="D175" s="79">
        <v>3000</v>
      </c>
      <c r="E175" s="202">
        <v>3500</v>
      </c>
      <c r="F175" s="202">
        <v>3000</v>
      </c>
      <c r="G175" s="79">
        <v>3000</v>
      </c>
      <c r="H175" s="77"/>
      <c r="I175" s="79"/>
    </row>
    <row r="176" spans="1:9" ht="39">
      <c r="A176" s="63" t="s">
        <v>125</v>
      </c>
      <c r="B176" s="79">
        <v>25530.03</v>
      </c>
      <c r="C176" s="158">
        <v>28000</v>
      </c>
      <c r="D176" s="79">
        <v>48582.62</v>
      </c>
      <c r="E176" s="202">
        <v>83106.62</v>
      </c>
      <c r="F176" s="202">
        <v>85106.62</v>
      </c>
      <c r="G176" s="79">
        <v>25000</v>
      </c>
      <c r="H176" s="77"/>
      <c r="I176" s="79"/>
    </row>
    <row r="177" spans="1:9" ht="26.25">
      <c r="A177" s="63" t="s">
        <v>107</v>
      </c>
      <c r="B177" s="79">
        <v>664.23</v>
      </c>
      <c r="C177" s="157">
        <v>400</v>
      </c>
      <c r="D177" s="79">
        <v>1600</v>
      </c>
      <c r="E177" s="202">
        <v>3000</v>
      </c>
      <c r="F177" s="203">
        <v>500</v>
      </c>
      <c r="G177" s="79">
        <v>606</v>
      </c>
      <c r="H177" s="77"/>
      <c r="I177" s="79"/>
    </row>
    <row r="178" spans="1:9">
      <c r="A178" s="62" t="s">
        <v>30</v>
      </c>
      <c r="B178" s="78">
        <v>1856.16</v>
      </c>
      <c r="C178" s="159">
        <v>10000</v>
      </c>
      <c r="D178" s="78">
        <v>10300</v>
      </c>
      <c r="E178" s="204">
        <v>10300</v>
      </c>
      <c r="F178" s="204">
        <v>4431</v>
      </c>
      <c r="G178" s="78">
        <v>10000</v>
      </c>
      <c r="H178" s="75">
        <v>10000</v>
      </c>
      <c r="I178" s="78">
        <v>10000</v>
      </c>
    </row>
    <row r="179" spans="1:9">
      <c r="A179" s="63" t="s">
        <v>102</v>
      </c>
      <c r="B179" s="79">
        <v>1856.16</v>
      </c>
      <c r="C179" s="160">
        <v>5700</v>
      </c>
      <c r="D179" s="79">
        <v>6000</v>
      </c>
      <c r="E179" s="205">
        <v>6000</v>
      </c>
      <c r="F179" s="205">
        <v>2331</v>
      </c>
      <c r="G179" s="79">
        <v>6300</v>
      </c>
      <c r="H179" s="77">
        <v>6300</v>
      </c>
      <c r="I179" s="79">
        <v>6300</v>
      </c>
    </row>
    <row r="180" spans="1:9">
      <c r="A180" s="63" t="s">
        <v>103</v>
      </c>
      <c r="B180" s="79">
        <v>1192.55</v>
      </c>
      <c r="C180" s="162">
        <v>4800</v>
      </c>
      <c r="D180" s="79">
        <v>5100</v>
      </c>
      <c r="E180" s="206">
        <v>5100</v>
      </c>
      <c r="F180" s="206">
        <v>2131</v>
      </c>
      <c r="G180" s="79">
        <v>5300</v>
      </c>
      <c r="H180" s="77">
        <v>5300</v>
      </c>
      <c r="I180" s="79">
        <v>5300</v>
      </c>
    </row>
    <row r="181" spans="1:9" ht="26.25">
      <c r="A181" s="63" t="s">
        <v>104</v>
      </c>
      <c r="B181" s="79">
        <v>265.45</v>
      </c>
      <c r="C181" s="161">
        <v>300</v>
      </c>
      <c r="D181" s="79">
        <v>700</v>
      </c>
      <c r="E181" s="207">
        <v>700</v>
      </c>
      <c r="F181" s="207">
        <v>531</v>
      </c>
      <c r="G181" s="79">
        <v>800</v>
      </c>
      <c r="H181" s="77"/>
      <c r="I181" s="79"/>
    </row>
    <row r="182" spans="1:9" ht="26.25">
      <c r="A182" s="63" t="s">
        <v>105</v>
      </c>
      <c r="B182" s="79">
        <v>809.02</v>
      </c>
      <c r="C182" s="162">
        <v>4000</v>
      </c>
      <c r="D182" s="79">
        <v>4000</v>
      </c>
      <c r="E182" s="206">
        <v>4000</v>
      </c>
      <c r="F182" s="206">
        <v>1000</v>
      </c>
      <c r="G182" s="79">
        <v>4000</v>
      </c>
      <c r="H182" s="77"/>
      <c r="I182" s="79"/>
    </row>
    <row r="183" spans="1:9">
      <c r="A183" s="63" t="s">
        <v>106</v>
      </c>
      <c r="B183" s="79"/>
      <c r="C183" s="161">
        <v>400</v>
      </c>
      <c r="D183" s="79">
        <v>200</v>
      </c>
      <c r="E183" s="207">
        <v>200</v>
      </c>
      <c r="F183" s="207">
        <v>400</v>
      </c>
      <c r="G183" s="79">
        <v>300</v>
      </c>
      <c r="H183" s="77"/>
      <c r="I183" s="79"/>
    </row>
    <row r="184" spans="1:9" ht="26.25">
      <c r="A184" s="63" t="s">
        <v>107</v>
      </c>
      <c r="B184" s="79">
        <v>118.08</v>
      </c>
      <c r="C184" s="161">
        <v>100</v>
      </c>
      <c r="D184" s="79">
        <v>200</v>
      </c>
      <c r="E184" s="207">
        <v>200</v>
      </c>
      <c r="F184" s="207">
        <v>200</v>
      </c>
      <c r="G184" s="79">
        <v>200</v>
      </c>
      <c r="H184" s="77"/>
      <c r="I184" s="79"/>
    </row>
    <row r="185" spans="1:9" ht="39">
      <c r="A185" s="63" t="s">
        <v>108</v>
      </c>
      <c r="B185" s="79">
        <v>663.61</v>
      </c>
      <c r="C185" s="161">
        <v>900</v>
      </c>
      <c r="D185" s="79">
        <v>900</v>
      </c>
      <c r="E185" s="207">
        <v>900</v>
      </c>
      <c r="F185" s="207">
        <v>200</v>
      </c>
      <c r="G185" s="79">
        <v>1000</v>
      </c>
      <c r="H185" s="77">
        <v>1000</v>
      </c>
      <c r="I185" s="79">
        <v>1000</v>
      </c>
    </row>
    <row r="186" spans="1:9" ht="39">
      <c r="A186" s="63" t="s">
        <v>109</v>
      </c>
      <c r="B186" s="79">
        <v>663.61</v>
      </c>
      <c r="C186" s="161">
        <v>900</v>
      </c>
      <c r="D186" s="79">
        <v>900</v>
      </c>
      <c r="E186" s="207">
        <v>900</v>
      </c>
      <c r="F186" s="207">
        <v>200</v>
      </c>
      <c r="G186" s="79">
        <v>1000</v>
      </c>
      <c r="H186" s="77"/>
      <c r="I186" s="79"/>
    </row>
    <row r="187" spans="1:9" ht="26.25">
      <c r="A187" s="63" t="s">
        <v>116</v>
      </c>
      <c r="B187" s="79"/>
      <c r="C187" s="160">
        <v>4300</v>
      </c>
      <c r="D187" s="79">
        <v>4300</v>
      </c>
      <c r="E187" s="205">
        <v>4300</v>
      </c>
      <c r="F187" s="205">
        <v>2100</v>
      </c>
      <c r="G187" s="79">
        <v>3700</v>
      </c>
      <c r="H187" s="77">
        <v>3700</v>
      </c>
      <c r="I187" s="79">
        <v>3700</v>
      </c>
    </row>
    <row r="188" spans="1:9" ht="39">
      <c r="A188" s="63" t="s">
        <v>117</v>
      </c>
      <c r="B188" s="79"/>
      <c r="C188" s="162">
        <v>4300</v>
      </c>
      <c r="D188" s="79">
        <v>4300</v>
      </c>
      <c r="E188" s="206">
        <v>4300</v>
      </c>
      <c r="F188" s="206">
        <v>2100</v>
      </c>
      <c r="G188" s="79">
        <v>3700</v>
      </c>
      <c r="H188" s="77">
        <v>3700</v>
      </c>
      <c r="I188" s="79">
        <v>3700</v>
      </c>
    </row>
    <row r="189" spans="1:9">
      <c r="A189" s="63" t="s">
        <v>118</v>
      </c>
      <c r="B189" s="79"/>
      <c r="C189" s="162">
        <v>4000</v>
      </c>
      <c r="D189" s="79">
        <v>4000</v>
      </c>
      <c r="E189" s="206">
        <v>4000</v>
      </c>
      <c r="F189" s="206">
        <v>2000</v>
      </c>
      <c r="G189" s="79">
        <v>3500</v>
      </c>
      <c r="H189" s="77"/>
      <c r="I189" s="79"/>
    </row>
    <row r="190" spans="1:9" ht="26.25">
      <c r="A190" s="63" t="s">
        <v>119</v>
      </c>
      <c r="B190" s="79"/>
      <c r="C190" s="161">
        <v>300</v>
      </c>
      <c r="D190" s="79">
        <v>300</v>
      </c>
      <c r="E190" s="207">
        <v>300</v>
      </c>
      <c r="F190" s="207">
        <v>100</v>
      </c>
      <c r="G190" s="79">
        <v>200</v>
      </c>
      <c r="H190" s="77"/>
      <c r="I190" s="79"/>
    </row>
    <row r="191" spans="1:9" ht="51.75">
      <c r="A191" s="62" t="s">
        <v>33</v>
      </c>
      <c r="B191" s="78"/>
      <c r="C191" s="163">
        <v>31100</v>
      </c>
      <c r="D191" s="78">
        <v>31566.68</v>
      </c>
      <c r="E191" s="210">
        <v>34566.68</v>
      </c>
      <c r="F191" s="210">
        <v>32180</v>
      </c>
      <c r="G191" s="78">
        <v>31070</v>
      </c>
      <c r="H191" s="75"/>
      <c r="I191" s="78"/>
    </row>
    <row r="192" spans="1:9" s="208" customFormat="1">
      <c r="A192" s="212" t="s">
        <v>102</v>
      </c>
      <c r="B192" s="124"/>
      <c r="C192" s="125"/>
      <c r="D192" s="124"/>
      <c r="E192" s="132">
        <v>0</v>
      </c>
      <c r="F192" s="132">
        <v>545</v>
      </c>
      <c r="G192" s="124"/>
      <c r="H192" s="128"/>
      <c r="I192" s="124"/>
    </row>
    <row r="193" spans="1:9" s="208" customFormat="1">
      <c r="A193" s="212" t="s">
        <v>103</v>
      </c>
      <c r="B193" s="124"/>
      <c r="C193" s="125"/>
      <c r="D193" s="124"/>
      <c r="E193" s="123">
        <v>0</v>
      </c>
      <c r="F193" s="123">
        <v>545</v>
      </c>
      <c r="G193" s="124"/>
      <c r="H193" s="128"/>
      <c r="I193" s="124"/>
    </row>
    <row r="194" spans="1:9" s="208" customFormat="1">
      <c r="A194" s="212" t="s">
        <v>106</v>
      </c>
      <c r="B194" s="124"/>
      <c r="C194" s="125"/>
      <c r="D194" s="124"/>
      <c r="E194" s="123">
        <v>0</v>
      </c>
      <c r="F194" s="123">
        <v>545</v>
      </c>
      <c r="G194" s="124"/>
      <c r="H194" s="128"/>
      <c r="I194" s="124"/>
    </row>
    <row r="195" spans="1:9" ht="26.25">
      <c r="A195" s="63" t="s">
        <v>116</v>
      </c>
      <c r="B195" s="79"/>
      <c r="C195" s="164">
        <v>31100</v>
      </c>
      <c r="D195" s="79">
        <v>31566.68</v>
      </c>
      <c r="E195" s="211">
        <v>34566.68</v>
      </c>
      <c r="F195" s="211">
        <v>31635</v>
      </c>
      <c r="G195" s="79">
        <v>31070</v>
      </c>
      <c r="H195" s="77"/>
      <c r="I195" s="79"/>
    </row>
    <row r="196" spans="1:9" ht="39">
      <c r="A196" s="63" t="s">
        <v>117</v>
      </c>
      <c r="B196" s="79"/>
      <c r="C196" s="165">
        <v>100</v>
      </c>
      <c r="D196" s="79">
        <v>657</v>
      </c>
      <c r="E196" s="214">
        <v>657</v>
      </c>
      <c r="F196" s="214">
        <v>680</v>
      </c>
      <c r="G196" s="79">
        <v>160</v>
      </c>
      <c r="H196" s="77"/>
      <c r="I196" s="79"/>
    </row>
    <row r="197" spans="1:9">
      <c r="A197" s="63" t="s">
        <v>118</v>
      </c>
      <c r="B197" s="79"/>
      <c r="C197" s="165">
        <v>100</v>
      </c>
      <c r="D197" s="79">
        <v>657</v>
      </c>
      <c r="E197" s="214">
        <v>657</v>
      </c>
      <c r="F197" s="214">
        <v>680</v>
      </c>
      <c r="G197" s="79">
        <v>160</v>
      </c>
      <c r="H197" s="77"/>
      <c r="I197" s="79"/>
    </row>
    <row r="198" spans="1:9" ht="39">
      <c r="A198" s="63" t="s">
        <v>123</v>
      </c>
      <c r="B198" s="79"/>
      <c r="C198" s="166">
        <v>31000</v>
      </c>
      <c r="D198" s="79">
        <v>30909.68</v>
      </c>
      <c r="E198" s="213">
        <v>33909.68</v>
      </c>
      <c r="F198" s="213">
        <v>30955</v>
      </c>
      <c r="G198" s="79">
        <v>30910</v>
      </c>
      <c r="H198" s="77"/>
      <c r="I198" s="79"/>
    </row>
    <row r="199" spans="1:9" ht="26.25">
      <c r="A199" s="63" t="s">
        <v>124</v>
      </c>
      <c r="B199" s="79"/>
      <c r="C199" s="166">
        <v>31000</v>
      </c>
      <c r="D199" s="79">
        <v>30909.68</v>
      </c>
      <c r="E199" s="213">
        <v>33909.68</v>
      </c>
      <c r="F199" s="213">
        <v>30955</v>
      </c>
      <c r="G199" s="79">
        <v>30910</v>
      </c>
      <c r="H199" s="77"/>
      <c r="I199" s="79"/>
    </row>
    <row r="202" spans="1:9">
      <c r="A202" s="83" t="s">
        <v>152</v>
      </c>
      <c r="B202" s="84">
        <v>1404941.38</v>
      </c>
      <c r="C202" s="84">
        <v>1260019</v>
      </c>
      <c r="D202" s="84">
        <v>1417009.72</v>
      </c>
      <c r="E202" s="84">
        <v>1506001.78</v>
      </c>
      <c r="F202" s="84">
        <v>1476581.7100000002</v>
      </c>
      <c r="G202" s="84">
        <v>1432962</v>
      </c>
      <c r="H202" s="84">
        <v>1406196</v>
      </c>
      <c r="I202" s="84">
        <v>1406196</v>
      </c>
    </row>
    <row r="203" spans="1:9">
      <c r="A203" s="85" t="s">
        <v>153</v>
      </c>
      <c r="B203" s="86">
        <v>1376279.25</v>
      </c>
      <c r="C203" s="86">
        <v>1342671</v>
      </c>
      <c r="D203" s="86">
        <v>1509793.17</v>
      </c>
      <c r="E203" s="86">
        <v>1598785.2299999997</v>
      </c>
      <c r="F203" s="86">
        <v>1569365.1600000001</v>
      </c>
      <c r="G203" s="86">
        <v>1527872</v>
      </c>
      <c r="H203" s="87">
        <v>1427403</v>
      </c>
      <c r="I203" s="86">
        <v>1406196</v>
      </c>
    </row>
    <row r="204" spans="1:9">
      <c r="A204" s="88" t="s">
        <v>154</v>
      </c>
      <c r="B204" s="89">
        <f>SUM(B202-B203)</f>
        <v>28662.129999999888</v>
      </c>
      <c r="C204" s="89">
        <f>SUM(C202-C203)</f>
        <v>-82652</v>
      </c>
      <c r="D204" s="89">
        <f t="shared" ref="D204:I204" si="2">SUM(D202-D203)</f>
        <v>-92783.449999999953</v>
      </c>
      <c r="E204" s="89">
        <f>SUM(E202-E203)</f>
        <v>-92783.449999999721</v>
      </c>
      <c r="F204" s="89">
        <f>SUM(F202-F203)</f>
        <v>-92783.449999999953</v>
      </c>
      <c r="G204" s="89">
        <f t="shared" si="2"/>
        <v>-94910</v>
      </c>
      <c r="H204" s="89">
        <f t="shared" si="2"/>
        <v>-21207</v>
      </c>
      <c r="I204" s="89">
        <f t="shared" si="2"/>
        <v>0</v>
      </c>
    </row>
    <row r="205" spans="1:9">
      <c r="A205" s="90" t="s">
        <v>155</v>
      </c>
      <c r="B205" s="91"/>
      <c r="C205" s="91">
        <v>82652</v>
      </c>
      <c r="D205" s="91">
        <v>92783.450000000012</v>
      </c>
      <c r="E205" s="91">
        <v>92783.45</v>
      </c>
      <c r="F205" s="91">
        <v>92783.45</v>
      </c>
      <c r="G205" s="91">
        <v>94910</v>
      </c>
      <c r="H205" s="91">
        <v>21207</v>
      </c>
      <c r="I205" s="91">
        <v>0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D4" sqref="D1:D1048576"/>
    </sheetView>
  </sheetViews>
  <sheetFormatPr defaultRowHeight="15"/>
  <cols>
    <col min="1" max="1" width="32" customWidth="1"/>
    <col min="2" max="2" width="13" customWidth="1"/>
    <col min="3" max="3" width="14.7109375" style="64" customWidth="1"/>
    <col min="4" max="4" width="13.85546875" customWidth="1"/>
    <col min="5" max="5" width="14.5703125" style="64" customWidth="1"/>
    <col min="6" max="6" width="14.140625" style="64" customWidth="1"/>
    <col min="7" max="7" width="13.5703125" customWidth="1"/>
    <col min="8" max="8" width="15.28515625" customWidth="1"/>
    <col min="9" max="9" width="14" customWidth="1"/>
  </cols>
  <sheetData>
    <row r="1" spans="1:9">
      <c r="A1" s="64" t="s">
        <v>69</v>
      </c>
      <c r="B1" s="64"/>
    </row>
    <row r="2" spans="1:9">
      <c r="A2" s="64" t="s">
        <v>70</v>
      </c>
      <c r="B2" s="64"/>
    </row>
    <row r="3" spans="1:9">
      <c r="A3" s="64" t="s">
        <v>149</v>
      </c>
      <c r="B3" s="64"/>
    </row>
    <row r="5" spans="1:9" ht="15.75" thickBot="1"/>
    <row r="6" spans="1:9" ht="59.25" customHeight="1" thickBot="1">
      <c r="A6" s="237" t="s">
        <v>0</v>
      </c>
      <c r="B6" s="237" t="s">
        <v>1</v>
      </c>
      <c r="C6" s="237" t="s">
        <v>167</v>
      </c>
      <c r="D6" s="237" t="s">
        <v>160</v>
      </c>
      <c r="E6" s="237" t="s">
        <v>168</v>
      </c>
      <c r="F6" s="237" t="s">
        <v>169</v>
      </c>
      <c r="G6" s="237" t="s">
        <v>3</v>
      </c>
      <c r="H6" s="237" t="s">
        <v>4</v>
      </c>
      <c r="I6" s="237" t="s">
        <v>5</v>
      </c>
    </row>
    <row r="7" spans="1:9">
      <c r="A7" s="221" t="s">
        <v>6</v>
      </c>
      <c r="B7" s="220">
        <f>SUM(B10+B17)</f>
        <v>1376279.25</v>
      </c>
      <c r="C7" s="220">
        <v>1342671</v>
      </c>
      <c r="D7" s="220">
        <v>1509793.17</v>
      </c>
      <c r="E7" s="220">
        <v>1598785.23</v>
      </c>
      <c r="F7" s="220">
        <v>1569365.16</v>
      </c>
      <c r="G7" s="220">
        <v>1527872</v>
      </c>
      <c r="H7" s="220">
        <v>1427403</v>
      </c>
      <c r="I7" s="220">
        <v>1406196</v>
      </c>
    </row>
    <row r="8" spans="1:9" ht="26.25">
      <c r="A8" s="222" t="s">
        <v>87</v>
      </c>
      <c r="B8" s="223">
        <v>1376279.25</v>
      </c>
      <c r="C8" s="223">
        <f>SUM(C11+C15+C18+C24)</f>
        <v>1342671</v>
      </c>
      <c r="D8" s="223">
        <v>1509793.17</v>
      </c>
      <c r="E8" s="223">
        <f>SUM(E11+E15+E18+E24)</f>
        <v>1598785.23</v>
      </c>
      <c r="F8" s="223">
        <f>SUM(F11+F15+F18+F24)</f>
        <v>1569365.16</v>
      </c>
      <c r="G8" s="223">
        <v>1527872</v>
      </c>
      <c r="H8" s="223">
        <v>1427403</v>
      </c>
      <c r="I8" s="223">
        <v>1406196</v>
      </c>
    </row>
    <row r="9" spans="1:9">
      <c r="A9" s="65" t="s">
        <v>88</v>
      </c>
      <c r="B9" s="66">
        <v>1376279.25</v>
      </c>
      <c r="C9" s="66">
        <f>SUM(C10+C17)</f>
        <v>1342671</v>
      </c>
      <c r="D9" s="66">
        <v>1509793.17</v>
      </c>
      <c r="E9" s="66">
        <f>SUM(E10+E17)</f>
        <v>1598785.23</v>
      </c>
      <c r="F9" s="66">
        <f>SUM(F10+F17)</f>
        <v>1569365.16</v>
      </c>
      <c r="G9" s="66">
        <f>SUM(G10+G17)</f>
        <v>1527872</v>
      </c>
      <c r="H9" s="66">
        <v>1427403</v>
      </c>
      <c r="I9" s="66">
        <f>SUM(I10+I17)</f>
        <v>1406196</v>
      </c>
    </row>
    <row r="10" spans="1:9">
      <c r="A10" s="47" t="s">
        <v>129</v>
      </c>
      <c r="B10" s="46">
        <v>1290444.3500000001</v>
      </c>
      <c r="C10" s="46">
        <v>1210100</v>
      </c>
      <c r="D10" s="46">
        <v>1344980</v>
      </c>
      <c r="E10" s="46">
        <f>SUM(E11+E15)</f>
        <v>1372230</v>
      </c>
      <c r="F10" s="46">
        <v>1365080</v>
      </c>
      <c r="G10" s="46">
        <v>1366180</v>
      </c>
      <c r="H10" s="46">
        <f>SUM(H11)</f>
        <v>1359180</v>
      </c>
      <c r="I10" s="46">
        <v>1359180</v>
      </c>
    </row>
    <row r="11" spans="1:9">
      <c r="A11" s="241" t="s">
        <v>102</v>
      </c>
      <c r="B11" s="242">
        <v>1195149.3700000001</v>
      </c>
      <c r="C11" s="242">
        <v>1210100</v>
      </c>
      <c r="D11" s="242">
        <v>1344980</v>
      </c>
      <c r="E11" s="242">
        <f>SUM(E12:E14)</f>
        <v>1371980</v>
      </c>
      <c r="F11" s="242">
        <f>SUM(F12:F14)</f>
        <v>1364830</v>
      </c>
      <c r="G11" s="242">
        <v>1366180</v>
      </c>
      <c r="H11" s="242">
        <v>1359180</v>
      </c>
      <c r="I11" s="242">
        <f>SUM(I12:I14)</f>
        <v>1359180</v>
      </c>
    </row>
    <row r="12" spans="1:9">
      <c r="A12" s="67" t="s">
        <v>110</v>
      </c>
      <c r="B12" s="242">
        <v>1081110.68</v>
      </c>
      <c r="C12" s="242">
        <v>1066000</v>
      </c>
      <c r="D12" s="242">
        <v>1201000</v>
      </c>
      <c r="E12" s="242">
        <v>1230000</v>
      </c>
      <c r="F12" s="242">
        <v>1245000</v>
      </c>
      <c r="G12" s="242">
        <v>1366180</v>
      </c>
      <c r="H12" s="242">
        <v>1230000</v>
      </c>
      <c r="I12" s="242">
        <v>1230000</v>
      </c>
    </row>
    <row r="13" spans="1:9">
      <c r="A13" s="67" t="s">
        <v>103</v>
      </c>
      <c r="B13" s="242">
        <v>110707.72</v>
      </c>
      <c r="C13" s="242">
        <v>139500</v>
      </c>
      <c r="D13" s="242">
        <v>139400</v>
      </c>
      <c r="E13" s="242">
        <v>137450</v>
      </c>
      <c r="F13" s="242">
        <v>117250</v>
      </c>
      <c r="G13" s="242">
        <v>1230000</v>
      </c>
      <c r="H13" s="242">
        <v>128600</v>
      </c>
      <c r="I13" s="242">
        <v>128600</v>
      </c>
    </row>
    <row r="14" spans="1:9">
      <c r="A14" s="67" t="s">
        <v>114</v>
      </c>
      <c r="B14" s="242">
        <v>3330.98</v>
      </c>
      <c r="C14" s="242">
        <v>4600</v>
      </c>
      <c r="D14" s="242">
        <v>4580</v>
      </c>
      <c r="E14" s="242">
        <v>4530</v>
      </c>
      <c r="F14" s="242">
        <v>2580</v>
      </c>
      <c r="G14" s="242">
        <v>133600</v>
      </c>
      <c r="H14" s="243">
        <v>580</v>
      </c>
      <c r="I14" s="243">
        <v>580</v>
      </c>
    </row>
    <row r="15" spans="1:9" ht="26.25">
      <c r="A15" s="241" t="s">
        <v>116</v>
      </c>
      <c r="B15" s="243">
        <v>95294.98</v>
      </c>
      <c r="C15" s="243"/>
      <c r="D15" s="241"/>
      <c r="E15" s="120">
        <v>250</v>
      </c>
      <c r="F15" s="120">
        <v>250</v>
      </c>
      <c r="G15" s="120">
        <v>2580</v>
      </c>
      <c r="H15" s="241"/>
      <c r="I15" s="241"/>
    </row>
    <row r="16" spans="1:9" ht="26.25">
      <c r="A16" s="67" t="s">
        <v>117</v>
      </c>
      <c r="B16" s="243">
        <v>95294.98</v>
      </c>
      <c r="C16" s="243"/>
      <c r="D16" s="243">
        <v>0</v>
      </c>
      <c r="E16" s="120">
        <v>250</v>
      </c>
      <c r="F16" s="120">
        <v>250</v>
      </c>
      <c r="G16" s="120">
        <v>0</v>
      </c>
      <c r="H16" s="243">
        <v>0</v>
      </c>
      <c r="I16" s="243">
        <v>0</v>
      </c>
    </row>
    <row r="17" spans="1:9">
      <c r="A17" s="47" t="s">
        <v>135</v>
      </c>
      <c r="B17" s="46">
        <v>85834.9</v>
      </c>
      <c r="C17" s="46">
        <v>132571</v>
      </c>
      <c r="D17" s="46">
        <v>164813.17000000001</v>
      </c>
      <c r="E17" s="46">
        <f>SUM(E18+E24)</f>
        <v>226555.22999999998</v>
      </c>
      <c r="F17" s="46">
        <v>204285.16</v>
      </c>
      <c r="G17" s="46">
        <v>161692</v>
      </c>
      <c r="H17" s="46">
        <f>SUM(H18+H24)</f>
        <v>68223</v>
      </c>
      <c r="I17" s="46">
        <f>SUM(I18+I24)</f>
        <v>47016</v>
      </c>
    </row>
    <row r="18" spans="1:9">
      <c r="A18" s="241" t="s">
        <v>102</v>
      </c>
      <c r="B18" s="242">
        <v>70545.31</v>
      </c>
      <c r="C18" s="242">
        <v>75999</v>
      </c>
      <c r="D18" s="242">
        <v>107146.49</v>
      </c>
      <c r="E18" s="242">
        <f>SUM(E19:E23)</f>
        <v>164988.54999999999</v>
      </c>
      <c r="F18" s="242">
        <f>SUM(F19:F23)</f>
        <v>148500.16</v>
      </c>
      <c r="G18" s="242">
        <v>86122</v>
      </c>
      <c r="H18" s="242">
        <f>SUM(H19:H22)</f>
        <v>33816</v>
      </c>
      <c r="I18" s="242">
        <f>SUM(I19:I22)</f>
        <v>33816</v>
      </c>
    </row>
    <row r="19" spans="1:9">
      <c r="A19" s="67" t="s">
        <v>110</v>
      </c>
      <c r="B19" s="243">
        <v>2119.38</v>
      </c>
      <c r="C19" s="242">
        <v>1200</v>
      </c>
      <c r="D19" s="242">
        <v>1435</v>
      </c>
      <c r="E19" s="242">
        <v>1782</v>
      </c>
      <c r="F19" s="243">
        <v>945</v>
      </c>
      <c r="G19" s="243">
        <v>1500</v>
      </c>
      <c r="H19" s="242">
        <v>1300</v>
      </c>
      <c r="I19" s="242">
        <v>1300</v>
      </c>
    </row>
    <row r="20" spans="1:9">
      <c r="A20" s="67" t="s">
        <v>103</v>
      </c>
      <c r="B20" s="242">
        <v>66870.490000000005</v>
      </c>
      <c r="C20" s="242">
        <v>71166</v>
      </c>
      <c r="D20" s="242">
        <v>100748.62</v>
      </c>
      <c r="E20" s="242">
        <v>157393.68</v>
      </c>
      <c r="F20" s="242">
        <v>144656.79</v>
      </c>
      <c r="G20" s="242">
        <v>77272</v>
      </c>
      <c r="H20" s="242">
        <v>25266</v>
      </c>
      <c r="I20" s="242">
        <v>25266</v>
      </c>
    </row>
    <row r="21" spans="1:9">
      <c r="A21" s="67" t="s">
        <v>114</v>
      </c>
      <c r="B21" s="243">
        <v>119.34</v>
      </c>
      <c r="C21" s="243">
        <v>53</v>
      </c>
      <c r="D21" s="243">
        <v>101.15</v>
      </c>
      <c r="E21" s="243">
        <v>101.15</v>
      </c>
      <c r="F21" s="243">
        <v>102.94</v>
      </c>
      <c r="G21" s="243">
        <v>150</v>
      </c>
      <c r="H21" s="243">
        <v>100</v>
      </c>
      <c r="I21" s="243">
        <v>100</v>
      </c>
    </row>
    <row r="22" spans="1:9" ht="39">
      <c r="A22" s="67" t="s">
        <v>108</v>
      </c>
      <c r="B22" s="242">
        <v>1436.1</v>
      </c>
      <c r="C22" s="242">
        <v>3580</v>
      </c>
      <c r="D22" s="242">
        <v>4050</v>
      </c>
      <c r="E22" s="242">
        <v>4900</v>
      </c>
      <c r="F22" s="242">
        <v>1983.71</v>
      </c>
      <c r="G22" s="242">
        <v>7200</v>
      </c>
      <c r="H22" s="242">
        <v>7150</v>
      </c>
      <c r="I22" s="242">
        <v>7150</v>
      </c>
    </row>
    <row r="23" spans="1:9">
      <c r="A23" s="67" t="s">
        <v>121</v>
      </c>
      <c r="B23" s="243"/>
      <c r="C23" s="243">
        <v>0</v>
      </c>
      <c r="D23" s="243">
        <v>811.72</v>
      </c>
      <c r="E23" s="243">
        <v>811.72</v>
      </c>
      <c r="F23" s="243">
        <v>811.72</v>
      </c>
      <c r="G23" s="243">
        <v>0</v>
      </c>
      <c r="H23" s="242"/>
      <c r="I23" s="242"/>
    </row>
    <row r="24" spans="1:9" ht="26.25">
      <c r="A24" s="241" t="s">
        <v>116</v>
      </c>
      <c r="B24" s="242">
        <v>15289.59</v>
      </c>
      <c r="C24" s="242">
        <v>56572</v>
      </c>
      <c r="D24" s="242">
        <v>57666.68</v>
      </c>
      <c r="E24" s="242">
        <f>SUM(E25:E26)</f>
        <v>61566.68</v>
      </c>
      <c r="F24" s="242">
        <f>SUM(F25:F26)</f>
        <v>55785</v>
      </c>
      <c r="G24" s="242">
        <v>75570</v>
      </c>
      <c r="H24" s="242">
        <v>34407</v>
      </c>
      <c r="I24" s="242">
        <v>13200</v>
      </c>
    </row>
    <row r="25" spans="1:9" ht="26.25">
      <c r="A25" s="67" t="s">
        <v>117</v>
      </c>
      <c r="B25" s="242">
        <v>15289.59</v>
      </c>
      <c r="C25" s="242">
        <v>25572</v>
      </c>
      <c r="D25" s="242">
        <v>26757</v>
      </c>
      <c r="E25" s="242">
        <v>27657</v>
      </c>
      <c r="F25" s="242">
        <v>24830</v>
      </c>
      <c r="G25" s="242">
        <v>14660</v>
      </c>
      <c r="H25" s="242">
        <v>34407</v>
      </c>
      <c r="I25" s="242">
        <v>13200</v>
      </c>
    </row>
    <row r="26" spans="1:9" ht="26.25">
      <c r="A26" s="67" t="s">
        <v>123</v>
      </c>
      <c r="B26" s="242"/>
      <c r="C26" s="242">
        <v>31000</v>
      </c>
      <c r="D26" s="242">
        <v>30909.68</v>
      </c>
      <c r="E26" s="242">
        <v>33909.68</v>
      </c>
      <c r="F26" s="242">
        <v>30955</v>
      </c>
      <c r="G26" s="242">
        <v>60910</v>
      </c>
      <c r="H26" s="242">
        <v>0</v>
      </c>
      <c r="I26" s="243">
        <v>0</v>
      </c>
    </row>
    <row r="29" spans="1:9">
      <c r="C29" s="74"/>
      <c r="D29" s="74"/>
      <c r="E29" s="129"/>
      <c r="F29" s="129"/>
    </row>
    <row r="30" spans="1:9">
      <c r="C30" s="74"/>
      <c r="E30" s="74"/>
      <c r="F30" s="74"/>
      <c r="G30" s="74"/>
    </row>
  </sheetData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D22" sqref="D22"/>
    </sheetView>
  </sheetViews>
  <sheetFormatPr defaultRowHeight="15"/>
  <cols>
    <col min="1" max="1" width="8.42578125" customWidth="1"/>
    <col min="2" max="2" width="8.7109375" customWidth="1"/>
    <col min="3" max="3" width="6.42578125" customWidth="1"/>
    <col min="4" max="4" width="36.28515625" customWidth="1"/>
    <col min="5" max="5" width="12.42578125" customWidth="1"/>
    <col min="6" max="6" width="10.85546875" customWidth="1"/>
    <col min="7" max="7" width="11.85546875" customWidth="1"/>
    <col min="8" max="8" width="13.140625" customWidth="1"/>
    <col min="9" max="9" width="13.85546875" customWidth="1"/>
  </cols>
  <sheetData>
    <row r="1" spans="1:11">
      <c r="A1" s="218" t="s">
        <v>35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4" spans="1:11">
      <c r="D4" s="217" t="s">
        <v>36</v>
      </c>
      <c r="E4" s="217"/>
      <c r="F4" s="217"/>
      <c r="G4" s="217"/>
    </row>
    <row r="6" spans="1:11">
      <c r="C6" s="217" t="s">
        <v>71</v>
      </c>
      <c r="D6" s="217"/>
      <c r="E6" s="217"/>
      <c r="F6" s="217"/>
      <c r="G6" s="217"/>
      <c r="H6" s="217"/>
      <c r="I6" s="217"/>
    </row>
    <row r="8" spans="1:11" ht="25.5">
      <c r="A8" s="31" t="s">
        <v>72</v>
      </c>
      <c r="B8" s="32" t="s">
        <v>73</v>
      </c>
      <c r="C8" s="32" t="s">
        <v>74</v>
      </c>
      <c r="D8" s="32" t="s">
        <v>75</v>
      </c>
      <c r="E8" s="32" t="s">
        <v>82</v>
      </c>
      <c r="F8" s="31" t="s">
        <v>46</v>
      </c>
      <c r="G8" s="31" t="s">
        <v>83</v>
      </c>
      <c r="H8" s="31" t="s">
        <v>76</v>
      </c>
      <c r="I8" s="31" t="s">
        <v>84</v>
      </c>
    </row>
    <row r="9" spans="1:11" ht="25.5">
      <c r="A9" s="33">
        <v>8</v>
      </c>
      <c r="B9" s="33"/>
      <c r="C9" s="33"/>
      <c r="D9" s="33" t="s">
        <v>77</v>
      </c>
      <c r="E9" s="41">
        <v>0</v>
      </c>
      <c r="F9" s="44">
        <v>0</v>
      </c>
      <c r="G9" s="44">
        <v>0</v>
      </c>
      <c r="H9" s="44">
        <v>0</v>
      </c>
      <c r="I9" s="44">
        <v>0</v>
      </c>
    </row>
    <row r="10" spans="1:11">
      <c r="A10" s="33"/>
      <c r="B10" s="34">
        <v>84</v>
      </c>
      <c r="C10" s="34"/>
      <c r="D10" s="34" t="s">
        <v>78</v>
      </c>
      <c r="E10" s="41">
        <v>0</v>
      </c>
      <c r="F10" s="44">
        <v>0</v>
      </c>
      <c r="G10" s="44">
        <v>0</v>
      </c>
      <c r="H10" s="44">
        <v>0</v>
      </c>
      <c r="I10" s="44">
        <v>0</v>
      </c>
    </row>
    <row r="11" spans="1:11">
      <c r="A11" s="35"/>
      <c r="B11" s="35"/>
      <c r="C11" s="36">
        <v>8</v>
      </c>
      <c r="D11" s="37" t="s">
        <v>79</v>
      </c>
      <c r="E11" s="41">
        <v>0</v>
      </c>
      <c r="F11" s="44">
        <v>0</v>
      </c>
      <c r="G11" s="44">
        <v>0</v>
      </c>
      <c r="H11" s="44">
        <v>0</v>
      </c>
      <c r="I11" s="44">
        <v>0</v>
      </c>
    </row>
    <row r="12" spans="1:11" ht="25.5">
      <c r="A12" s="38">
        <v>5</v>
      </c>
      <c r="B12" s="39"/>
      <c r="C12" s="39"/>
      <c r="D12" s="40" t="s">
        <v>80</v>
      </c>
      <c r="E12" s="41">
        <v>0</v>
      </c>
      <c r="F12" s="44">
        <v>0</v>
      </c>
      <c r="G12" s="44">
        <v>0</v>
      </c>
      <c r="H12" s="44">
        <v>0</v>
      </c>
      <c r="I12" s="44">
        <v>0</v>
      </c>
    </row>
    <row r="13" spans="1:11" ht="25.5">
      <c r="A13" s="34"/>
      <c r="B13" s="34">
        <v>54</v>
      </c>
      <c r="C13" s="34"/>
      <c r="D13" s="42" t="s">
        <v>81</v>
      </c>
      <c r="E13" s="41">
        <v>0</v>
      </c>
      <c r="F13" s="44">
        <v>0</v>
      </c>
      <c r="G13" s="44">
        <v>0</v>
      </c>
      <c r="H13" s="44">
        <v>0</v>
      </c>
      <c r="I13" s="45">
        <v>0</v>
      </c>
    </row>
    <row r="14" spans="1:11">
      <c r="A14" s="34"/>
      <c r="B14" s="34"/>
      <c r="C14" s="36">
        <v>8</v>
      </c>
      <c r="D14" s="43" t="s">
        <v>79</v>
      </c>
      <c r="E14" s="41">
        <v>0</v>
      </c>
      <c r="F14" s="44">
        <v>0</v>
      </c>
      <c r="G14" s="44">
        <v>0</v>
      </c>
      <c r="H14" s="44">
        <v>0</v>
      </c>
      <c r="I14" s="45">
        <v>0</v>
      </c>
    </row>
  </sheetData>
  <mergeCells count="3">
    <mergeCell ref="A1:K2"/>
    <mergeCell ref="D4:G4"/>
    <mergeCell ref="C6:I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74"/>
  <sheetViews>
    <sheetView zoomScale="110" zoomScaleNormal="110" workbookViewId="0">
      <selection activeCell="K5" sqref="K5"/>
    </sheetView>
  </sheetViews>
  <sheetFormatPr defaultRowHeight="15"/>
  <cols>
    <col min="1" max="1" width="35.42578125" customWidth="1"/>
    <col min="2" max="2" width="10.85546875" customWidth="1"/>
    <col min="3" max="3" width="12.28515625" style="64" customWidth="1"/>
    <col min="4" max="4" width="11.28515625" customWidth="1"/>
    <col min="5" max="5" width="10.42578125" style="64" customWidth="1"/>
    <col min="6" max="6" width="11.7109375" style="64" customWidth="1"/>
    <col min="7" max="7" width="11.7109375" customWidth="1"/>
    <col min="8" max="9" width="9.140625" style="64" customWidth="1"/>
    <col min="10" max="10" width="12" customWidth="1"/>
    <col min="11" max="11" width="11.85546875" customWidth="1"/>
    <col min="14" max="14" width="11.85546875" bestFit="1" customWidth="1"/>
    <col min="16" max="16" width="9.28515625" bestFit="1" customWidth="1"/>
  </cols>
  <sheetData>
    <row r="2" spans="1:16">
      <c r="A2" t="s">
        <v>85</v>
      </c>
    </row>
    <row r="3" spans="1:16" ht="15.75" thickBot="1"/>
    <row r="4" spans="1:16" ht="111" customHeight="1" thickBot="1">
      <c r="A4" s="92" t="s">
        <v>0</v>
      </c>
      <c r="B4" s="92" t="s">
        <v>1</v>
      </c>
      <c r="C4" s="92" t="s">
        <v>161</v>
      </c>
      <c r="D4" s="92" t="s">
        <v>160</v>
      </c>
      <c r="E4" s="92" t="s">
        <v>158</v>
      </c>
      <c r="F4" s="92" t="s">
        <v>164</v>
      </c>
      <c r="G4" s="92" t="s">
        <v>3</v>
      </c>
      <c r="H4" s="92" t="s">
        <v>162</v>
      </c>
      <c r="I4" s="92" t="s">
        <v>163</v>
      </c>
      <c r="J4" s="92" t="s">
        <v>4</v>
      </c>
      <c r="K4" s="92" t="s">
        <v>5</v>
      </c>
    </row>
    <row r="5" spans="1:16">
      <c r="A5" s="93" t="s">
        <v>6</v>
      </c>
      <c r="B5" s="94">
        <v>1376279.25</v>
      </c>
      <c r="C5" s="94">
        <v>1342671</v>
      </c>
      <c r="D5" s="95">
        <v>1509793.17</v>
      </c>
      <c r="E5" s="94">
        <v>1598785.23</v>
      </c>
      <c r="F5" s="95">
        <v>1569365.16</v>
      </c>
      <c r="G5" s="95">
        <v>1527872</v>
      </c>
      <c r="H5" s="95">
        <f t="shared" ref="H5:H33" si="0">SUM(G5/D5*100)</f>
        <v>101.1974375271548</v>
      </c>
      <c r="I5" s="95">
        <f>SUM(G5/F5*100)</f>
        <v>97.356054469821416</v>
      </c>
      <c r="J5" s="95">
        <v>1427403</v>
      </c>
      <c r="K5" s="95">
        <v>1406196</v>
      </c>
    </row>
    <row r="6" spans="1:16">
      <c r="A6" s="96" t="s">
        <v>87</v>
      </c>
      <c r="B6" s="97">
        <v>1376279.25</v>
      </c>
      <c r="C6" s="97">
        <v>1342671</v>
      </c>
      <c r="D6" s="98">
        <v>1509793.17</v>
      </c>
      <c r="E6" s="97">
        <v>1598785.23</v>
      </c>
      <c r="F6" s="98">
        <v>1569365.16</v>
      </c>
      <c r="G6" s="98">
        <v>1527872</v>
      </c>
      <c r="H6" s="98">
        <f t="shared" si="0"/>
        <v>101.1974375271548</v>
      </c>
      <c r="I6" s="98">
        <f t="shared" ref="I6:I71" si="1">SUM(G6/F6*100)</f>
        <v>97.356054469821416</v>
      </c>
      <c r="J6" s="98">
        <v>1427403</v>
      </c>
      <c r="K6" s="98">
        <v>1406196</v>
      </c>
    </row>
    <row r="7" spans="1:16" ht="21.75" customHeight="1">
      <c r="A7" s="99" t="s">
        <v>157</v>
      </c>
      <c r="B7" s="100">
        <v>1376279.25</v>
      </c>
      <c r="C7" s="100">
        <v>1342671</v>
      </c>
      <c r="D7" s="101">
        <v>1509793.17</v>
      </c>
      <c r="E7" s="100">
        <v>1598785.23</v>
      </c>
      <c r="F7" s="101">
        <v>1569365.16</v>
      </c>
      <c r="G7" s="101">
        <f>SUM(G8+G40+G62+G154+G162)</f>
        <v>1527872</v>
      </c>
      <c r="H7" s="101">
        <f t="shared" si="0"/>
        <v>101.1974375271548</v>
      </c>
      <c r="I7" s="101">
        <f t="shared" si="1"/>
        <v>97.356054469821416</v>
      </c>
      <c r="J7" s="101">
        <f>SUM(J8+J40+J62+J154+J162)</f>
        <v>1427403</v>
      </c>
      <c r="K7" s="101">
        <f>SUM(K8+K40+K62+K154+K162)</f>
        <v>1406196</v>
      </c>
      <c r="N7" s="74"/>
      <c r="P7" s="74"/>
    </row>
    <row r="8" spans="1:16" ht="23.25">
      <c r="A8" s="102" t="s">
        <v>127</v>
      </c>
      <c r="B8" s="103">
        <v>202676.74</v>
      </c>
      <c r="C8" s="103">
        <f>SUM(C9+C20+C28)</f>
        <v>130100</v>
      </c>
      <c r="D8" s="104">
        <f>SUM(D9+D20+D28+D34)</f>
        <v>129980</v>
      </c>
      <c r="E8" s="103">
        <f>SUM(E9+E20+E28+E34)</f>
        <v>127980</v>
      </c>
      <c r="F8" s="104">
        <f>SUM(F9+F20+F28)</f>
        <v>112730</v>
      </c>
      <c r="G8" s="104">
        <v>129180</v>
      </c>
      <c r="H8" s="104">
        <f t="shared" si="0"/>
        <v>99.384520695491616</v>
      </c>
      <c r="I8" s="104">
        <f t="shared" si="1"/>
        <v>114.59238889381709</v>
      </c>
      <c r="J8" s="104">
        <v>129180</v>
      </c>
      <c r="K8" s="104">
        <v>129180</v>
      </c>
    </row>
    <row r="9" spans="1:16" ht="23.25">
      <c r="A9" s="105" t="s">
        <v>128</v>
      </c>
      <c r="B9" s="106">
        <v>28596.46</v>
      </c>
      <c r="C9" s="106">
        <v>38100</v>
      </c>
      <c r="D9" s="107">
        <v>37980</v>
      </c>
      <c r="E9" s="106">
        <v>37980</v>
      </c>
      <c r="F9" s="107">
        <v>37980</v>
      </c>
      <c r="G9" s="107">
        <v>39180</v>
      </c>
      <c r="H9" s="107">
        <f t="shared" si="0"/>
        <v>103.15955766192732</v>
      </c>
      <c r="I9" s="107">
        <f t="shared" si="1"/>
        <v>103.15955766192732</v>
      </c>
      <c r="J9" s="107">
        <v>39180</v>
      </c>
      <c r="K9" s="107">
        <v>39180</v>
      </c>
      <c r="N9" s="74"/>
    </row>
    <row r="10" spans="1:16">
      <c r="A10" s="108" t="s">
        <v>129</v>
      </c>
      <c r="B10" s="109">
        <v>28596.46</v>
      </c>
      <c r="C10" s="109">
        <v>38100</v>
      </c>
      <c r="D10" s="110">
        <v>37980</v>
      </c>
      <c r="E10" s="109">
        <v>37980</v>
      </c>
      <c r="F10" s="110">
        <v>37980</v>
      </c>
      <c r="G10" s="110">
        <v>39180</v>
      </c>
      <c r="H10" s="110">
        <f t="shared" si="0"/>
        <v>103.15955766192732</v>
      </c>
      <c r="I10" s="110">
        <f t="shared" si="1"/>
        <v>103.15955766192732</v>
      </c>
      <c r="J10" s="110">
        <v>39180</v>
      </c>
      <c r="K10" s="110">
        <v>39180</v>
      </c>
    </row>
    <row r="11" spans="1:16">
      <c r="A11" s="111" t="s">
        <v>13</v>
      </c>
      <c r="B11" s="112">
        <v>28596.46</v>
      </c>
      <c r="C11" s="112">
        <v>38100</v>
      </c>
      <c r="D11" s="113">
        <v>37980</v>
      </c>
      <c r="E11" s="112">
        <v>37980</v>
      </c>
      <c r="F11" s="113">
        <v>37980</v>
      </c>
      <c r="G11" s="113">
        <v>39180</v>
      </c>
      <c r="H11" s="113">
        <f t="shared" si="0"/>
        <v>103.15955766192732</v>
      </c>
      <c r="I11" s="113">
        <f t="shared" si="1"/>
        <v>103.15955766192732</v>
      </c>
      <c r="J11" s="113">
        <v>39180</v>
      </c>
      <c r="K11" s="113">
        <v>39180</v>
      </c>
    </row>
    <row r="12" spans="1:16">
      <c r="A12" s="108" t="s">
        <v>102</v>
      </c>
      <c r="B12" s="109">
        <v>28596.46</v>
      </c>
      <c r="C12" s="109">
        <v>38100</v>
      </c>
      <c r="D12" s="110">
        <v>37980</v>
      </c>
      <c r="E12" s="109">
        <v>37980</v>
      </c>
      <c r="F12" s="110">
        <v>37980</v>
      </c>
      <c r="G12" s="110">
        <v>39180</v>
      </c>
      <c r="H12" s="110">
        <f t="shared" si="0"/>
        <v>103.15955766192732</v>
      </c>
      <c r="I12" s="110">
        <f t="shared" si="1"/>
        <v>103.15955766192732</v>
      </c>
      <c r="J12" s="110">
        <v>39180</v>
      </c>
      <c r="K12" s="110">
        <v>39180</v>
      </c>
    </row>
    <row r="13" spans="1:16">
      <c r="A13" s="114" t="s">
        <v>103</v>
      </c>
      <c r="B13" s="109">
        <v>28158.47</v>
      </c>
      <c r="C13" s="109">
        <f>SUM(C14:C17)</f>
        <v>37500</v>
      </c>
      <c r="D13" s="109">
        <f t="shared" ref="D13:F13" si="2">SUM(D14:D17)</f>
        <v>37400</v>
      </c>
      <c r="E13" s="109">
        <f>SUM(E14:E17)</f>
        <v>37450</v>
      </c>
      <c r="F13" s="109">
        <f t="shared" si="2"/>
        <v>37500</v>
      </c>
      <c r="G13" s="110">
        <v>38600</v>
      </c>
      <c r="H13" s="110">
        <f t="shared" si="0"/>
        <v>103.20855614973262</v>
      </c>
      <c r="I13" s="110">
        <f t="shared" si="1"/>
        <v>102.93333333333334</v>
      </c>
      <c r="J13" s="110">
        <v>38600</v>
      </c>
      <c r="K13" s="110">
        <v>38600</v>
      </c>
    </row>
    <row r="14" spans="1:16">
      <c r="A14" s="115" t="s">
        <v>104</v>
      </c>
      <c r="B14" s="109">
        <v>4659.79</v>
      </c>
      <c r="C14" s="109">
        <v>6000</v>
      </c>
      <c r="D14" s="110">
        <v>5900</v>
      </c>
      <c r="E14" s="109">
        <v>6900</v>
      </c>
      <c r="F14" s="110">
        <v>7200</v>
      </c>
      <c r="G14" s="110">
        <v>6500</v>
      </c>
      <c r="H14" s="110">
        <f t="shared" si="0"/>
        <v>110.16949152542372</v>
      </c>
      <c r="I14" s="110">
        <f t="shared" si="1"/>
        <v>90.277777777777786</v>
      </c>
      <c r="J14" s="110"/>
      <c r="K14" s="116"/>
    </row>
    <row r="15" spans="1:16">
      <c r="A15" s="115" t="s">
        <v>105</v>
      </c>
      <c r="B15" s="109">
        <v>6621.65</v>
      </c>
      <c r="C15" s="109">
        <v>10000</v>
      </c>
      <c r="D15" s="110">
        <v>10500</v>
      </c>
      <c r="E15" s="109">
        <v>10500</v>
      </c>
      <c r="F15" s="110">
        <v>12200</v>
      </c>
      <c r="G15" s="110">
        <v>10500</v>
      </c>
      <c r="H15" s="110">
        <f t="shared" si="0"/>
        <v>100</v>
      </c>
      <c r="I15" s="110">
        <f t="shared" si="1"/>
        <v>86.065573770491795</v>
      </c>
      <c r="J15" s="110"/>
      <c r="K15" s="116"/>
    </row>
    <row r="16" spans="1:16">
      <c r="A16" s="115" t="s">
        <v>106</v>
      </c>
      <c r="B16" s="109">
        <v>15275.65</v>
      </c>
      <c r="C16" s="109">
        <v>18000</v>
      </c>
      <c r="D16" s="110">
        <v>19000</v>
      </c>
      <c r="E16" s="109">
        <v>18250</v>
      </c>
      <c r="F16" s="110">
        <v>16000</v>
      </c>
      <c r="G16" s="110">
        <v>19100</v>
      </c>
      <c r="H16" s="110">
        <f t="shared" si="0"/>
        <v>100.52631578947368</v>
      </c>
      <c r="I16" s="110">
        <f t="shared" si="1"/>
        <v>119.37500000000001</v>
      </c>
      <c r="J16" s="110"/>
      <c r="K16" s="116"/>
    </row>
    <row r="17" spans="1:11">
      <c r="A17" s="115" t="s">
        <v>107</v>
      </c>
      <c r="B17" s="109">
        <v>1601.38</v>
      </c>
      <c r="C17" s="109">
        <v>3500</v>
      </c>
      <c r="D17" s="110">
        <v>2000</v>
      </c>
      <c r="E17" s="109">
        <v>1800</v>
      </c>
      <c r="F17" s="110">
        <v>2100</v>
      </c>
      <c r="G17" s="110">
        <v>2500</v>
      </c>
      <c r="H17" s="110">
        <f t="shared" si="0"/>
        <v>125</v>
      </c>
      <c r="I17" s="110">
        <f t="shared" si="1"/>
        <v>119.04761904761905</v>
      </c>
      <c r="J17" s="110"/>
      <c r="K17" s="116"/>
    </row>
    <row r="18" spans="1:11">
      <c r="A18" s="114" t="s">
        <v>114</v>
      </c>
      <c r="B18" s="109">
        <v>437.99</v>
      </c>
      <c r="C18" s="109">
        <v>600</v>
      </c>
      <c r="D18" s="110">
        <v>580</v>
      </c>
      <c r="E18" s="109">
        <v>530</v>
      </c>
      <c r="F18" s="110">
        <v>480</v>
      </c>
      <c r="G18" s="110">
        <v>580</v>
      </c>
      <c r="H18" s="110">
        <f t="shared" si="0"/>
        <v>100</v>
      </c>
      <c r="I18" s="110">
        <f t="shared" si="1"/>
        <v>120.83333333333333</v>
      </c>
      <c r="J18" s="110">
        <v>580</v>
      </c>
      <c r="K18" s="110">
        <v>580</v>
      </c>
    </row>
    <row r="19" spans="1:11">
      <c r="A19" s="115" t="s">
        <v>115</v>
      </c>
      <c r="B19" s="109">
        <v>437.99</v>
      </c>
      <c r="C19" s="109">
        <v>600</v>
      </c>
      <c r="D19" s="110">
        <v>580</v>
      </c>
      <c r="E19" s="109">
        <v>530</v>
      </c>
      <c r="F19" s="110">
        <v>480</v>
      </c>
      <c r="G19" s="110">
        <v>580</v>
      </c>
      <c r="H19" s="110">
        <f t="shared" si="0"/>
        <v>100</v>
      </c>
      <c r="I19" s="110">
        <f t="shared" si="1"/>
        <v>120.83333333333333</v>
      </c>
      <c r="J19" s="110"/>
      <c r="K19" s="116"/>
    </row>
    <row r="20" spans="1:11" ht="34.5">
      <c r="A20" s="105" t="s">
        <v>130</v>
      </c>
      <c r="B20" s="106">
        <v>78549.89</v>
      </c>
      <c r="C20" s="106">
        <v>87000</v>
      </c>
      <c r="D20" s="107">
        <v>87000</v>
      </c>
      <c r="E20" s="106">
        <v>87000</v>
      </c>
      <c r="F20" s="107">
        <v>72000</v>
      </c>
      <c r="G20" s="107">
        <v>87000</v>
      </c>
      <c r="H20" s="107">
        <f t="shared" si="0"/>
        <v>100</v>
      </c>
      <c r="I20" s="107">
        <f t="shared" si="1"/>
        <v>120.83333333333333</v>
      </c>
      <c r="J20" s="107">
        <v>87000</v>
      </c>
      <c r="K20" s="107">
        <v>87000</v>
      </c>
    </row>
    <row r="21" spans="1:11">
      <c r="A21" s="108" t="s">
        <v>129</v>
      </c>
      <c r="B21" s="109">
        <v>78549.89</v>
      </c>
      <c r="C21" s="109">
        <v>87000</v>
      </c>
      <c r="D21" s="110">
        <v>87000</v>
      </c>
      <c r="E21" s="109">
        <v>87000</v>
      </c>
      <c r="F21" s="110">
        <v>72000</v>
      </c>
      <c r="G21" s="110">
        <v>87000</v>
      </c>
      <c r="H21" s="110">
        <f t="shared" si="0"/>
        <v>100</v>
      </c>
      <c r="I21" s="110">
        <f t="shared" si="1"/>
        <v>120.83333333333333</v>
      </c>
      <c r="J21" s="110">
        <v>87000</v>
      </c>
      <c r="K21" s="110">
        <v>87000</v>
      </c>
    </row>
    <row r="22" spans="1:11">
      <c r="A22" s="111" t="s">
        <v>13</v>
      </c>
      <c r="B22" s="112">
        <v>78549.89</v>
      </c>
      <c r="C22" s="112">
        <v>87000</v>
      </c>
      <c r="D22" s="113">
        <v>87000</v>
      </c>
      <c r="E22" s="112">
        <v>87000</v>
      </c>
      <c r="F22" s="113">
        <v>72000</v>
      </c>
      <c r="G22" s="113">
        <v>87000</v>
      </c>
      <c r="H22" s="113">
        <f t="shared" si="0"/>
        <v>100</v>
      </c>
      <c r="I22" s="113">
        <f t="shared" si="1"/>
        <v>120.83333333333333</v>
      </c>
      <c r="J22" s="113">
        <v>87000</v>
      </c>
      <c r="K22" s="113">
        <v>87000</v>
      </c>
    </row>
    <row r="23" spans="1:11">
      <c r="A23" s="108" t="s">
        <v>102</v>
      </c>
      <c r="B23" s="109">
        <v>78549.89</v>
      </c>
      <c r="C23" s="109">
        <v>87000</v>
      </c>
      <c r="D23" s="110">
        <v>87000</v>
      </c>
      <c r="E23" s="109">
        <v>87000</v>
      </c>
      <c r="F23" s="110">
        <v>72000</v>
      </c>
      <c r="G23" s="110">
        <v>87000</v>
      </c>
      <c r="H23" s="110">
        <f t="shared" si="0"/>
        <v>100</v>
      </c>
      <c r="I23" s="110">
        <f t="shared" si="1"/>
        <v>120.83333333333333</v>
      </c>
      <c r="J23" s="110">
        <v>87000</v>
      </c>
      <c r="K23" s="110">
        <v>87000</v>
      </c>
    </row>
    <row r="24" spans="1:11">
      <c r="A24" s="114" t="s">
        <v>103</v>
      </c>
      <c r="B24" s="109">
        <v>78549.89</v>
      </c>
      <c r="C24" s="109">
        <v>87000</v>
      </c>
      <c r="D24" s="110">
        <v>87000</v>
      </c>
      <c r="E24" s="109">
        <v>87000</v>
      </c>
      <c r="F24" s="110">
        <v>72000</v>
      </c>
      <c r="G24" s="110">
        <v>87000</v>
      </c>
      <c r="H24" s="110">
        <f t="shared" si="0"/>
        <v>100</v>
      </c>
      <c r="I24" s="110">
        <f t="shared" si="1"/>
        <v>120.83333333333333</v>
      </c>
      <c r="J24" s="110">
        <v>87000</v>
      </c>
      <c r="K24" s="110">
        <v>87000</v>
      </c>
    </row>
    <row r="25" spans="1:11">
      <c r="A25" s="115" t="s">
        <v>104</v>
      </c>
      <c r="B25" s="109">
        <v>43267.64</v>
      </c>
      <c r="C25" s="109">
        <v>48000</v>
      </c>
      <c r="D25" s="110">
        <v>46000</v>
      </c>
      <c r="E25" s="109">
        <v>46000</v>
      </c>
      <c r="F25" s="110">
        <v>44810</v>
      </c>
      <c r="G25" s="110">
        <v>45000</v>
      </c>
      <c r="H25" s="110">
        <f t="shared" si="0"/>
        <v>97.826086956521735</v>
      </c>
      <c r="I25" s="110">
        <f t="shared" si="1"/>
        <v>100.42401249721044</v>
      </c>
      <c r="J25" s="110"/>
      <c r="K25" s="116"/>
    </row>
    <row r="26" spans="1:11">
      <c r="A26" s="115" t="s">
        <v>105</v>
      </c>
      <c r="B26" s="109">
        <v>23357.18</v>
      </c>
      <c r="C26" s="109">
        <v>27000</v>
      </c>
      <c r="D26" s="110">
        <v>29000</v>
      </c>
      <c r="E26" s="109">
        <v>29000</v>
      </c>
      <c r="F26" s="110">
        <v>22000</v>
      </c>
      <c r="G26" s="110">
        <v>30000</v>
      </c>
      <c r="H26" s="110">
        <f t="shared" si="0"/>
        <v>103.44827586206897</v>
      </c>
      <c r="I26" s="110">
        <f t="shared" si="1"/>
        <v>136.36363636363635</v>
      </c>
      <c r="J26" s="110"/>
      <c r="K26" s="116"/>
    </row>
    <row r="27" spans="1:11">
      <c r="A27" s="115" t="s">
        <v>106</v>
      </c>
      <c r="B27" s="109">
        <v>11925.08</v>
      </c>
      <c r="C27" s="109">
        <v>12000</v>
      </c>
      <c r="D27" s="110">
        <v>12000</v>
      </c>
      <c r="E27" s="109">
        <v>12000</v>
      </c>
      <c r="F27" s="110">
        <v>5190</v>
      </c>
      <c r="G27" s="110">
        <v>12000</v>
      </c>
      <c r="H27" s="110">
        <f t="shared" si="0"/>
        <v>100</v>
      </c>
      <c r="I27" s="110">
        <f t="shared" si="1"/>
        <v>231.21387283236996</v>
      </c>
      <c r="J27" s="110"/>
      <c r="K27" s="116"/>
    </row>
    <row r="28" spans="1:11">
      <c r="A28" s="105" t="s">
        <v>131</v>
      </c>
      <c r="B28" s="106">
        <v>235.42</v>
      </c>
      <c r="C28" s="106">
        <v>5000</v>
      </c>
      <c r="D28" s="107">
        <v>5000</v>
      </c>
      <c r="E28" s="106">
        <v>3000</v>
      </c>
      <c r="F28" s="107">
        <v>2750</v>
      </c>
      <c r="G28" s="107">
        <v>3000</v>
      </c>
      <c r="H28" s="107">
        <f t="shared" si="0"/>
        <v>60</v>
      </c>
      <c r="I28" s="107">
        <f t="shared" si="1"/>
        <v>109.09090909090908</v>
      </c>
      <c r="J28" s="107">
        <v>3000</v>
      </c>
      <c r="K28" s="107">
        <v>3000</v>
      </c>
    </row>
    <row r="29" spans="1:11">
      <c r="A29" s="108" t="s">
        <v>129</v>
      </c>
      <c r="B29" s="109">
        <v>235.42</v>
      </c>
      <c r="C29" s="109">
        <v>5000</v>
      </c>
      <c r="D29" s="110">
        <v>5000</v>
      </c>
      <c r="E29" s="109">
        <v>3000</v>
      </c>
      <c r="F29" s="110">
        <v>2750</v>
      </c>
      <c r="G29" s="110">
        <v>3000</v>
      </c>
      <c r="H29" s="110">
        <f t="shared" si="0"/>
        <v>60</v>
      </c>
      <c r="I29" s="110">
        <f t="shared" si="1"/>
        <v>109.09090909090908</v>
      </c>
      <c r="J29" s="110">
        <v>3000</v>
      </c>
      <c r="K29" s="110">
        <v>3000</v>
      </c>
    </row>
    <row r="30" spans="1:11">
      <c r="A30" s="111" t="s">
        <v>13</v>
      </c>
      <c r="B30" s="112">
        <v>235.42</v>
      </c>
      <c r="C30" s="112">
        <v>5000</v>
      </c>
      <c r="D30" s="113">
        <v>5000</v>
      </c>
      <c r="E30" s="112">
        <v>3000</v>
      </c>
      <c r="F30" s="113">
        <v>2750</v>
      </c>
      <c r="G30" s="113">
        <v>3000</v>
      </c>
      <c r="H30" s="113">
        <f t="shared" si="0"/>
        <v>60</v>
      </c>
      <c r="I30" s="113">
        <f t="shared" si="1"/>
        <v>109.09090909090908</v>
      </c>
      <c r="J30" s="113">
        <v>3000</v>
      </c>
      <c r="K30" s="113">
        <v>3000</v>
      </c>
    </row>
    <row r="31" spans="1:11">
      <c r="A31" s="108" t="s">
        <v>102</v>
      </c>
      <c r="B31" s="109">
        <v>235.42</v>
      </c>
      <c r="C31" s="109">
        <v>5000</v>
      </c>
      <c r="D31" s="110">
        <v>5000</v>
      </c>
      <c r="E31" s="109">
        <v>3000</v>
      </c>
      <c r="F31" s="110">
        <v>2750</v>
      </c>
      <c r="G31" s="110">
        <v>3000</v>
      </c>
      <c r="H31" s="110">
        <f t="shared" si="0"/>
        <v>60</v>
      </c>
      <c r="I31" s="110">
        <f t="shared" si="1"/>
        <v>109.09090909090908</v>
      </c>
      <c r="J31" s="110">
        <v>3000</v>
      </c>
      <c r="K31" s="110">
        <v>3000</v>
      </c>
    </row>
    <row r="32" spans="1:11">
      <c r="A32" s="114" t="s">
        <v>103</v>
      </c>
      <c r="B32" s="109">
        <v>235.42</v>
      </c>
      <c r="C32" s="109">
        <v>5000</v>
      </c>
      <c r="D32" s="110">
        <v>5000</v>
      </c>
      <c r="E32" s="109">
        <v>3000</v>
      </c>
      <c r="F32" s="110">
        <v>2750</v>
      </c>
      <c r="G32" s="110">
        <v>3000</v>
      </c>
      <c r="H32" s="110">
        <f t="shared" si="0"/>
        <v>60</v>
      </c>
      <c r="I32" s="110">
        <f t="shared" si="1"/>
        <v>109.09090909090908</v>
      </c>
      <c r="J32" s="110">
        <v>3000</v>
      </c>
      <c r="K32" s="110">
        <v>3000</v>
      </c>
    </row>
    <row r="33" spans="1:11">
      <c r="A33" s="115" t="s">
        <v>106</v>
      </c>
      <c r="B33" s="109">
        <v>235.42</v>
      </c>
      <c r="C33" s="109">
        <v>5000</v>
      </c>
      <c r="D33" s="110">
        <v>5000</v>
      </c>
      <c r="E33" s="109">
        <v>3000</v>
      </c>
      <c r="F33" s="110">
        <v>2750</v>
      </c>
      <c r="G33" s="110">
        <v>3000</v>
      </c>
      <c r="H33" s="110">
        <f t="shared" si="0"/>
        <v>60</v>
      </c>
      <c r="I33" s="110">
        <f t="shared" si="1"/>
        <v>109.09090909090908</v>
      </c>
      <c r="J33" s="110"/>
      <c r="K33" s="116"/>
    </row>
    <row r="34" spans="1:11" ht="23.25">
      <c r="A34" s="105" t="s">
        <v>132</v>
      </c>
      <c r="B34" s="106">
        <v>95294.98</v>
      </c>
      <c r="C34" s="106">
        <v>0</v>
      </c>
      <c r="D34" s="106">
        <v>0</v>
      </c>
      <c r="E34" s="106">
        <v>0</v>
      </c>
      <c r="F34" s="106">
        <v>0</v>
      </c>
      <c r="G34" s="107">
        <v>0</v>
      </c>
      <c r="H34" s="107"/>
      <c r="I34" s="107"/>
      <c r="J34" s="107">
        <v>0</v>
      </c>
      <c r="K34" s="107">
        <v>0</v>
      </c>
    </row>
    <row r="35" spans="1:11">
      <c r="A35" s="108" t="s">
        <v>129</v>
      </c>
      <c r="B35" s="109">
        <v>95294.98</v>
      </c>
      <c r="C35" s="109">
        <v>0</v>
      </c>
      <c r="D35" s="109">
        <v>0</v>
      </c>
      <c r="E35" s="109">
        <v>0</v>
      </c>
      <c r="F35" s="109">
        <v>0</v>
      </c>
      <c r="G35" s="116"/>
      <c r="H35" s="116"/>
      <c r="I35" s="116"/>
      <c r="J35" s="116"/>
      <c r="K35" s="116"/>
    </row>
    <row r="36" spans="1:11">
      <c r="A36" s="111" t="s">
        <v>13</v>
      </c>
      <c r="B36" s="112">
        <v>95294.98</v>
      </c>
      <c r="C36" s="112">
        <v>0</v>
      </c>
      <c r="D36" s="112">
        <v>0</v>
      </c>
      <c r="E36" s="112">
        <v>0</v>
      </c>
      <c r="F36" s="112">
        <v>0</v>
      </c>
      <c r="G36" s="113">
        <v>0</v>
      </c>
      <c r="H36" s="113"/>
      <c r="I36" s="113"/>
      <c r="J36" s="113">
        <v>0</v>
      </c>
      <c r="K36" s="113">
        <v>0</v>
      </c>
    </row>
    <row r="37" spans="1:11">
      <c r="A37" s="108" t="s">
        <v>116</v>
      </c>
      <c r="B37" s="109">
        <v>95294.98</v>
      </c>
      <c r="C37" s="109">
        <v>0</v>
      </c>
      <c r="D37" s="109">
        <v>0</v>
      </c>
      <c r="E37" s="109">
        <v>0</v>
      </c>
      <c r="F37" s="109">
        <v>0</v>
      </c>
      <c r="G37" s="116"/>
      <c r="H37" s="116"/>
      <c r="I37" s="116"/>
      <c r="J37" s="116"/>
      <c r="K37" s="116"/>
    </row>
    <row r="38" spans="1:11" ht="23.25">
      <c r="A38" s="114" t="s">
        <v>117</v>
      </c>
      <c r="B38" s="109">
        <v>95294.98</v>
      </c>
      <c r="C38" s="109">
        <v>0</v>
      </c>
      <c r="D38" s="109">
        <v>0</v>
      </c>
      <c r="E38" s="109">
        <v>0</v>
      </c>
      <c r="F38" s="109">
        <v>0</v>
      </c>
      <c r="G38" s="110">
        <v>0</v>
      </c>
      <c r="H38" s="110"/>
      <c r="I38" s="110"/>
      <c r="J38" s="110">
        <v>0</v>
      </c>
      <c r="K38" s="110">
        <v>0</v>
      </c>
    </row>
    <row r="39" spans="1:11">
      <c r="A39" s="115" t="s">
        <v>120</v>
      </c>
      <c r="B39" s="109">
        <v>95294.98</v>
      </c>
      <c r="C39" s="109">
        <v>0</v>
      </c>
      <c r="D39" s="109">
        <v>0</v>
      </c>
      <c r="E39" s="109">
        <v>0</v>
      </c>
      <c r="F39" s="109">
        <v>0</v>
      </c>
      <c r="G39" s="116"/>
      <c r="H39" s="116"/>
      <c r="I39" s="116"/>
      <c r="J39" s="116"/>
      <c r="K39" s="116"/>
    </row>
    <row r="40" spans="1:11" ht="23.25">
      <c r="A40" s="102" t="s">
        <v>133</v>
      </c>
      <c r="B40" s="103">
        <v>15212.88</v>
      </c>
      <c r="C40" s="103">
        <f>SUM(C44+C58)</f>
        <v>6700</v>
      </c>
      <c r="D40" s="104">
        <v>7000</v>
      </c>
      <c r="E40" s="104">
        <v>9000</v>
      </c>
      <c r="F40" s="104">
        <v>9000</v>
      </c>
      <c r="G40" s="104">
        <v>14000</v>
      </c>
      <c r="H40" s="104">
        <f t="shared" ref="H40:H57" si="3">SUM(G40/E40*100)</f>
        <v>155.55555555555557</v>
      </c>
      <c r="I40" s="104">
        <f t="shared" si="1"/>
        <v>155.55555555555557</v>
      </c>
      <c r="J40" s="104">
        <v>10000</v>
      </c>
      <c r="K40" s="104">
        <v>10000</v>
      </c>
    </row>
    <row r="41" spans="1:11" ht="23.25">
      <c r="A41" s="105" t="s">
        <v>134</v>
      </c>
      <c r="B41" s="106">
        <v>15212.88</v>
      </c>
      <c r="C41" s="106">
        <v>6700</v>
      </c>
      <c r="D41" s="107">
        <v>7000</v>
      </c>
      <c r="E41" s="107">
        <v>9000</v>
      </c>
      <c r="F41" s="107">
        <v>9000</v>
      </c>
      <c r="G41" s="107">
        <v>14000</v>
      </c>
      <c r="H41" s="107">
        <f t="shared" si="3"/>
        <v>155.55555555555557</v>
      </c>
      <c r="I41" s="107">
        <f t="shared" si="1"/>
        <v>155.55555555555557</v>
      </c>
      <c r="J41" s="107">
        <v>10000</v>
      </c>
      <c r="K41" s="107">
        <v>10000</v>
      </c>
    </row>
    <row r="42" spans="1:11">
      <c r="A42" s="108" t="s">
        <v>135</v>
      </c>
      <c r="B42" s="109">
        <v>15212.88</v>
      </c>
      <c r="C42" s="109">
        <v>6700</v>
      </c>
      <c r="D42" s="110">
        <v>7000</v>
      </c>
      <c r="E42" s="110">
        <v>9000</v>
      </c>
      <c r="F42" s="110">
        <v>9000</v>
      </c>
      <c r="G42" s="110">
        <v>14000</v>
      </c>
      <c r="H42" s="110">
        <f t="shared" si="3"/>
        <v>155.55555555555557</v>
      </c>
      <c r="I42" s="110">
        <f t="shared" si="1"/>
        <v>155.55555555555557</v>
      </c>
      <c r="J42" s="110">
        <v>10000</v>
      </c>
      <c r="K42" s="110">
        <v>10000</v>
      </c>
    </row>
    <row r="43" spans="1:11">
      <c r="A43" s="111" t="s">
        <v>10</v>
      </c>
      <c r="B43" s="112">
        <v>15212.88</v>
      </c>
      <c r="C43" s="112">
        <v>6700</v>
      </c>
      <c r="D43" s="113">
        <v>7000</v>
      </c>
      <c r="E43" s="113">
        <v>9000</v>
      </c>
      <c r="F43" s="113">
        <v>9000</v>
      </c>
      <c r="G43" s="113">
        <v>14000</v>
      </c>
      <c r="H43" s="113">
        <f t="shared" si="3"/>
        <v>155.55555555555557</v>
      </c>
      <c r="I43" s="113">
        <f t="shared" si="1"/>
        <v>155.55555555555557</v>
      </c>
      <c r="J43" s="113">
        <v>10000</v>
      </c>
      <c r="K43" s="113">
        <v>10000</v>
      </c>
    </row>
    <row r="44" spans="1:11">
      <c r="A44" s="108" t="s">
        <v>102</v>
      </c>
      <c r="B44" s="109">
        <v>14504.34</v>
      </c>
      <c r="C44" s="109">
        <v>4500</v>
      </c>
      <c r="D44" s="110">
        <v>4700</v>
      </c>
      <c r="E44" s="110">
        <v>5800</v>
      </c>
      <c r="F44" s="110">
        <v>6450</v>
      </c>
      <c r="G44" s="110">
        <v>10700</v>
      </c>
      <c r="H44" s="110">
        <f t="shared" si="3"/>
        <v>184.48275862068965</v>
      </c>
      <c r="I44" s="110">
        <f t="shared" si="1"/>
        <v>165.89147286821705</v>
      </c>
      <c r="J44" s="110">
        <v>8000</v>
      </c>
      <c r="K44" s="110">
        <v>8000</v>
      </c>
    </row>
    <row r="45" spans="1:11">
      <c r="A45" s="114" t="s">
        <v>110</v>
      </c>
      <c r="B45" s="109">
        <v>769.79</v>
      </c>
      <c r="C45" s="109">
        <f>SUM(C46:C48)</f>
        <v>850</v>
      </c>
      <c r="D45" s="110">
        <v>850</v>
      </c>
      <c r="E45" s="110">
        <v>850</v>
      </c>
      <c r="F45" s="110">
        <f>SUM(F46:F48)</f>
        <v>600</v>
      </c>
      <c r="G45" s="110">
        <v>1200</v>
      </c>
      <c r="H45" s="110">
        <f t="shared" si="3"/>
        <v>141.1764705882353</v>
      </c>
      <c r="I45" s="110">
        <f t="shared" si="1"/>
        <v>200</v>
      </c>
      <c r="J45" s="110">
        <v>1000</v>
      </c>
      <c r="K45" s="110">
        <v>1000</v>
      </c>
    </row>
    <row r="46" spans="1:11">
      <c r="A46" s="115" t="s">
        <v>111</v>
      </c>
      <c r="B46" s="109"/>
      <c r="C46" s="109">
        <v>125</v>
      </c>
      <c r="D46" s="110">
        <v>125</v>
      </c>
      <c r="E46" s="110">
        <v>125</v>
      </c>
      <c r="F46" s="110">
        <v>0</v>
      </c>
      <c r="G46" s="110">
        <v>200</v>
      </c>
      <c r="H46" s="110">
        <f t="shared" si="3"/>
        <v>160</v>
      </c>
      <c r="I46" s="110"/>
      <c r="J46" s="110"/>
      <c r="K46" s="116"/>
    </row>
    <row r="47" spans="1:11">
      <c r="A47" s="115" t="s">
        <v>112</v>
      </c>
      <c r="B47" s="109">
        <v>769.79</v>
      </c>
      <c r="C47" s="109">
        <v>700</v>
      </c>
      <c r="D47" s="110">
        <v>700</v>
      </c>
      <c r="E47" s="110">
        <v>700</v>
      </c>
      <c r="F47" s="110">
        <v>600</v>
      </c>
      <c r="G47" s="110">
        <v>965</v>
      </c>
      <c r="H47" s="110">
        <f t="shared" si="3"/>
        <v>137.85714285714286</v>
      </c>
      <c r="I47" s="110">
        <f t="shared" si="1"/>
        <v>160.83333333333334</v>
      </c>
      <c r="J47" s="110"/>
      <c r="K47" s="116"/>
    </row>
    <row r="48" spans="1:11">
      <c r="A48" s="115" t="s">
        <v>113</v>
      </c>
      <c r="B48" s="109"/>
      <c r="C48" s="109">
        <v>25</v>
      </c>
      <c r="D48" s="110">
        <v>25</v>
      </c>
      <c r="E48" s="110">
        <v>25</v>
      </c>
      <c r="F48" s="110">
        <v>0</v>
      </c>
      <c r="G48" s="110">
        <v>35</v>
      </c>
      <c r="H48" s="110">
        <f t="shared" si="3"/>
        <v>140</v>
      </c>
      <c r="I48" s="110"/>
      <c r="J48" s="110"/>
      <c r="K48" s="116"/>
    </row>
    <row r="49" spans="1:11">
      <c r="A49" s="114" t="s">
        <v>103</v>
      </c>
      <c r="B49" s="109">
        <v>13464.24</v>
      </c>
      <c r="C49" s="109">
        <f>SUM(C50:C53)</f>
        <v>3600</v>
      </c>
      <c r="D49" s="110">
        <f>SUM(D50:D53)</f>
        <v>3800</v>
      </c>
      <c r="E49" s="110">
        <v>4100</v>
      </c>
      <c r="F49" s="110">
        <f>SUM(F50:F53)</f>
        <v>4500</v>
      </c>
      <c r="G49" s="110">
        <v>8400</v>
      </c>
      <c r="H49" s="110">
        <f t="shared" si="3"/>
        <v>204.8780487804878</v>
      </c>
      <c r="I49" s="110">
        <f t="shared" si="1"/>
        <v>186.66666666666666</v>
      </c>
      <c r="J49" s="110">
        <v>6000</v>
      </c>
      <c r="K49" s="110">
        <v>6000</v>
      </c>
    </row>
    <row r="50" spans="1:11">
      <c r="A50" s="115" t="s">
        <v>104</v>
      </c>
      <c r="B50" s="109">
        <v>1452.23</v>
      </c>
      <c r="C50" s="109">
        <v>300</v>
      </c>
      <c r="D50" s="110">
        <v>300</v>
      </c>
      <c r="E50" s="110">
        <v>300</v>
      </c>
      <c r="F50" s="110">
        <v>300</v>
      </c>
      <c r="G50" s="110">
        <v>900</v>
      </c>
      <c r="H50" s="110">
        <f t="shared" si="3"/>
        <v>300</v>
      </c>
      <c r="I50" s="110">
        <f t="shared" si="1"/>
        <v>300</v>
      </c>
      <c r="J50" s="110"/>
      <c r="K50" s="116"/>
    </row>
    <row r="51" spans="1:11">
      <c r="A51" s="115" t="s">
        <v>105</v>
      </c>
      <c r="B51" s="109">
        <v>4854.09</v>
      </c>
      <c r="C51" s="109">
        <v>1800</v>
      </c>
      <c r="D51" s="110">
        <v>1800</v>
      </c>
      <c r="E51" s="110">
        <v>1800</v>
      </c>
      <c r="F51" s="110">
        <v>1000</v>
      </c>
      <c r="G51" s="110">
        <v>3000</v>
      </c>
      <c r="H51" s="110">
        <f t="shared" si="3"/>
        <v>166.66666666666669</v>
      </c>
      <c r="I51" s="110">
        <f t="shared" si="1"/>
        <v>300</v>
      </c>
      <c r="J51" s="110"/>
      <c r="K51" s="116"/>
    </row>
    <row r="52" spans="1:11">
      <c r="A52" s="115" t="s">
        <v>106</v>
      </c>
      <c r="B52" s="109">
        <v>6018.82</v>
      </c>
      <c r="C52" s="109">
        <v>800</v>
      </c>
      <c r="D52" s="110">
        <v>1000</v>
      </c>
      <c r="E52" s="110">
        <v>1000</v>
      </c>
      <c r="F52" s="110">
        <v>2000</v>
      </c>
      <c r="G52" s="110">
        <v>3000</v>
      </c>
      <c r="H52" s="110">
        <f t="shared" si="3"/>
        <v>300</v>
      </c>
      <c r="I52" s="110">
        <f t="shared" si="1"/>
        <v>150</v>
      </c>
      <c r="J52" s="110"/>
      <c r="K52" s="116"/>
    </row>
    <row r="53" spans="1:11">
      <c r="A53" s="115" t="s">
        <v>107</v>
      </c>
      <c r="B53" s="109">
        <v>1139.0999999999999</v>
      </c>
      <c r="C53" s="109">
        <v>700</v>
      </c>
      <c r="D53" s="110">
        <v>700</v>
      </c>
      <c r="E53" s="110">
        <v>1000</v>
      </c>
      <c r="F53" s="110">
        <v>1200</v>
      </c>
      <c r="G53" s="110">
        <v>1500</v>
      </c>
      <c r="H53" s="110">
        <f t="shared" si="3"/>
        <v>150</v>
      </c>
      <c r="I53" s="110">
        <f t="shared" si="1"/>
        <v>125</v>
      </c>
      <c r="J53" s="110"/>
      <c r="K53" s="116"/>
    </row>
    <row r="54" spans="1:11">
      <c r="A54" s="114" t="s">
        <v>114</v>
      </c>
      <c r="B54" s="109">
        <v>119.34</v>
      </c>
      <c r="C54" s="109">
        <v>50</v>
      </c>
      <c r="D54" s="110">
        <v>50</v>
      </c>
      <c r="E54" s="110">
        <v>50</v>
      </c>
      <c r="F54" s="110">
        <v>50</v>
      </c>
      <c r="G54" s="110">
        <v>100</v>
      </c>
      <c r="H54" s="110">
        <f t="shared" si="3"/>
        <v>200</v>
      </c>
      <c r="I54" s="110">
        <f t="shared" si="1"/>
        <v>200</v>
      </c>
      <c r="J54" s="110">
        <v>50</v>
      </c>
      <c r="K54" s="110">
        <v>50</v>
      </c>
    </row>
    <row r="55" spans="1:11">
      <c r="A55" s="115" t="s">
        <v>115</v>
      </c>
      <c r="B55" s="109">
        <v>119.34</v>
      </c>
      <c r="C55" s="109">
        <v>50</v>
      </c>
      <c r="D55" s="110">
        <v>50</v>
      </c>
      <c r="E55" s="110">
        <v>50</v>
      </c>
      <c r="F55" s="110">
        <v>50</v>
      </c>
      <c r="G55" s="110">
        <v>100</v>
      </c>
      <c r="H55" s="110">
        <f t="shared" si="3"/>
        <v>200</v>
      </c>
      <c r="I55" s="110">
        <f t="shared" si="1"/>
        <v>200</v>
      </c>
      <c r="J55" s="110"/>
      <c r="K55" s="116"/>
    </row>
    <row r="56" spans="1:11" ht="23.25">
      <c r="A56" s="114" t="s">
        <v>108</v>
      </c>
      <c r="B56" s="109">
        <v>150.97</v>
      </c>
      <c r="C56" s="109"/>
      <c r="D56" s="110">
        <v>0</v>
      </c>
      <c r="E56" s="110">
        <v>800</v>
      </c>
      <c r="F56" s="110">
        <v>300</v>
      </c>
      <c r="G56" s="110">
        <v>1000</v>
      </c>
      <c r="H56" s="110">
        <f t="shared" si="3"/>
        <v>125</v>
      </c>
      <c r="I56" s="110">
        <f t="shared" si="1"/>
        <v>333.33333333333337</v>
      </c>
      <c r="J56" s="110">
        <v>950</v>
      </c>
      <c r="K56" s="110">
        <v>950</v>
      </c>
    </row>
    <row r="57" spans="1:11" ht="23.25">
      <c r="A57" s="115" t="s">
        <v>109</v>
      </c>
      <c r="B57" s="109">
        <v>150.97</v>
      </c>
      <c r="C57" s="109"/>
      <c r="D57" s="116">
        <v>0</v>
      </c>
      <c r="E57" s="116">
        <v>800</v>
      </c>
      <c r="F57" s="116">
        <v>300</v>
      </c>
      <c r="G57" s="110">
        <v>1000</v>
      </c>
      <c r="H57" s="110">
        <f t="shared" si="3"/>
        <v>125</v>
      </c>
      <c r="I57" s="110">
        <f t="shared" si="1"/>
        <v>333.33333333333337</v>
      </c>
      <c r="J57" s="110"/>
      <c r="K57" s="116"/>
    </row>
    <row r="58" spans="1:11">
      <c r="A58" s="108" t="s">
        <v>116</v>
      </c>
      <c r="B58" s="109">
        <v>708.54</v>
      </c>
      <c r="C58" s="109">
        <v>2200</v>
      </c>
      <c r="D58" s="110">
        <v>2300</v>
      </c>
      <c r="E58" s="109">
        <v>3200</v>
      </c>
      <c r="F58" s="110">
        <v>3550</v>
      </c>
      <c r="G58" s="110">
        <v>3300</v>
      </c>
      <c r="H58" s="110">
        <f t="shared" ref="H58:H69" si="4">SUM(G58/D58*100)</f>
        <v>143.47826086956522</v>
      </c>
      <c r="I58" s="110">
        <f t="shared" si="1"/>
        <v>92.957746478873233</v>
      </c>
      <c r="J58" s="110">
        <v>2000</v>
      </c>
      <c r="K58" s="110">
        <v>2000</v>
      </c>
    </row>
    <row r="59" spans="1:11" ht="23.25">
      <c r="A59" s="114" t="s">
        <v>117</v>
      </c>
      <c r="B59" s="109">
        <v>708.54</v>
      </c>
      <c r="C59" s="109">
        <v>2200</v>
      </c>
      <c r="D59" s="110">
        <v>2300</v>
      </c>
      <c r="E59" s="109">
        <v>3200</v>
      </c>
      <c r="F59" s="110">
        <v>3550</v>
      </c>
      <c r="G59" s="110">
        <v>3300</v>
      </c>
      <c r="H59" s="110">
        <f t="shared" si="4"/>
        <v>143.47826086956522</v>
      </c>
      <c r="I59" s="110">
        <f t="shared" si="1"/>
        <v>92.957746478873233</v>
      </c>
      <c r="J59" s="110">
        <v>2000</v>
      </c>
      <c r="K59" s="110">
        <v>2000</v>
      </c>
    </row>
    <row r="60" spans="1:11">
      <c r="A60" s="115" t="s">
        <v>118</v>
      </c>
      <c r="B60" s="109">
        <v>703.48</v>
      </c>
      <c r="C60" s="109">
        <v>2000</v>
      </c>
      <c r="D60" s="110">
        <v>2100</v>
      </c>
      <c r="E60" s="109">
        <v>3000</v>
      </c>
      <c r="F60" s="110">
        <v>3500</v>
      </c>
      <c r="G60" s="110">
        <v>3000</v>
      </c>
      <c r="H60" s="110">
        <f t="shared" si="4"/>
        <v>142.85714285714286</v>
      </c>
      <c r="I60" s="110">
        <f t="shared" si="1"/>
        <v>85.714285714285708</v>
      </c>
      <c r="J60" s="110"/>
      <c r="K60" s="116"/>
    </row>
    <row r="61" spans="1:11" ht="23.25">
      <c r="A61" s="115" t="s">
        <v>119</v>
      </c>
      <c r="B61" s="109">
        <v>50.05</v>
      </c>
      <c r="C61" s="109">
        <v>200</v>
      </c>
      <c r="D61" s="110">
        <v>200</v>
      </c>
      <c r="E61" s="109">
        <v>200</v>
      </c>
      <c r="F61" s="110">
        <v>50</v>
      </c>
      <c r="G61" s="110">
        <v>300</v>
      </c>
      <c r="H61" s="110">
        <f t="shared" si="4"/>
        <v>150</v>
      </c>
      <c r="I61" s="110">
        <f t="shared" si="1"/>
        <v>600</v>
      </c>
      <c r="J61" s="110"/>
      <c r="K61" s="116"/>
    </row>
    <row r="62" spans="1:11" ht="23.25">
      <c r="A62" s="102" t="s">
        <v>136</v>
      </c>
      <c r="B62" s="103">
        <v>63720.44</v>
      </c>
      <c r="C62" s="103">
        <f>SUM(C63+C73+C84+C99+C109+C131+C140+C146)</f>
        <v>125871</v>
      </c>
      <c r="D62" s="104">
        <f>SUM(D63+D73+D84+D99+D109+D131+D140+D146)</f>
        <v>145813.16999999998</v>
      </c>
      <c r="E62" s="103">
        <f>SUM(E63+E73+E84+E99+E109+E131+E140+E146)</f>
        <v>205805.22999999998</v>
      </c>
      <c r="F62" s="104">
        <f>SUM(F63+F73+F84+F99+F109+F131+F140+F146)</f>
        <v>189664.69999999998</v>
      </c>
      <c r="G62" s="104">
        <f>SUM(G63+G73+G84+G99+G109+G131+G140+G146)</f>
        <v>141692</v>
      </c>
      <c r="H62" s="104">
        <f t="shared" si="4"/>
        <v>97.173664079863315</v>
      </c>
      <c r="I62" s="104"/>
      <c r="J62" s="104">
        <f>SUM(J63+J73+J84+J99+J109+J131+J140+J146)</f>
        <v>58223</v>
      </c>
      <c r="K62" s="104">
        <v>37016</v>
      </c>
    </row>
    <row r="63" spans="1:11">
      <c r="A63" s="105" t="s">
        <v>137</v>
      </c>
      <c r="B63" s="106">
        <v>696.9</v>
      </c>
      <c r="C63" s="106">
        <v>266</v>
      </c>
      <c r="D63" s="107">
        <v>266</v>
      </c>
      <c r="E63" s="106">
        <v>937.06</v>
      </c>
      <c r="F63" s="106">
        <v>937.06</v>
      </c>
      <c r="G63" s="107">
        <v>266</v>
      </c>
      <c r="H63" s="107">
        <f t="shared" si="4"/>
        <v>100</v>
      </c>
      <c r="I63" s="107">
        <f t="shared" si="1"/>
        <v>28.386656137280429</v>
      </c>
      <c r="J63" s="107">
        <v>266</v>
      </c>
      <c r="K63" s="107">
        <v>266</v>
      </c>
    </row>
    <row r="64" spans="1:11">
      <c r="A64" s="108" t="s">
        <v>135</v>
      </c>
      <c r="B64" s="109">
        <v>696.9</v>
      </c>
      <c r="C64" s="109">
        <v>266</v>
      </c>
      <c r="D64" s="110">
        <v>266</v>
      </c>
      <c r="E64" s="109">
        <v>937.06</v>
      </c>
      <c r="F64" s="109">
        <v>937.06</v>
      </c>
      <c r="G64" s="110">
        <v>266</v>
      </c>
      <c r="H64" s="110">
        <f t="shared" si="4"/>
        <v>100</v>
      </c>
      <c r="I64" s="110">
        <f t="shared" si="1"/>
        <v>28.386656137280429</v>
      </c>
      <c r="J64" s="110">
        <v>266</v>
      </c>
      <c r="K64" s="110">
        <v>266</v>
      </c>
    </row>
    <row r="65" spans="1:11">
      <c r="A65" s="111" t="s">
        <v>8</v>
      </c>
      <c r="B65" s="112">
        <v>696.9</v>
      </c>
      <c r="C65" s="112">
        <v>266</v>
      </c>
      <c r="D65" s="113">
        <v>266</v>
      </c>
      <c r="E65" s="112">
        <v>937.06</v>
      </c>
      <c r="F65" s="112">
        <v>937.06</v>
      </c>
      <c r="G65" s="113">
        <v>266</v>
      </c>
      <c r="H65" s="113">
        <f t="shared" si="4"/>
        <v>100</v>
      </c>
      <c r="I65" s="113">
        <f t="shared" si="1"/>
        <v>28.386656137280429</v>
      </c>
      <c r="J65" s="113">
        <v>266</v>
      </c>
      <c r="K65" s="113">
        <v>266</v>
      </c>
    </row>
    <row r="66" spans="1:11">
      <c r="A66" s="108" t="s">
        <v>102</v>
      </c>
      <c r="B66" s="109">
        <v>696.9</v>
      </c>
      <c r="C66" s="109">
        <v>266</v>
      </c>
      <c r="D66" s="110">
        <v>266</v>
      </c>
      <c r="E66" s="109">
        <v>937.06</v>
      </c>
      <c r="F66" s="109">
        <v>937.06</v>
      </c>
      <c r="G66" s="110">
        <v>266</v>
      </c>
      <c r="H66" s="110">
        <f t="shared" si="4"/>
        <v>100</v>
      </c>
      <c r="I66" s="110">
        <f t="shared" si="1"/>
        <v>28.386656137280429</v>
      </c>
      <c r="J66" s="110">
        <v>266</v>
      </c>
      <c r="K66" s="110">
        <v>266</v>
      </c>
    </row>
    <row r="67" spans="1:11">
      <c r="A67" s="114" t="s">
        <v>103</v>
      </c>
      <c r="B67" s="109">
        <v>696.9</v>
      </c>
      <c r="C67" s="109">
        <v>266</v>
      </c>
      <c r="D67" s="110">
        <v>266</v>
      </c>
      <c r="E67" s="109">
        <v>937.06</v>
      </c>
      <c r="F67" s="109">
        <v>937.06</v>
      </c>
      <c r="G67" s="110">
        <v>266</v>
      </c>
      <c r="H67" s="110">
        <f t="shared" si="4"/>
        <v>100</v>
      </c>
      <c r="I67" s="110">
        <f t="shared" si="1"/>
        <v>28.386656137280429</v>
      </c>
      <c r="J67" s="110">
        <v>266</v>
      </c>
      <c r="K67" s="110">
        <v>266</v>
      </c>
    </row>
    <row r="68" spans="1:11">
      <c r="A68" s="115" t="s">
        <v>105</v>
      </c>
      <c r="B68" s="109">
        <v>398.17</v>
      </c>
      <c r="C68" s="109"/>
      <c r="D68" s="116"/>
      <c r="E68" s="109">
        <v>500</v>
      </c>
      <c r="F68" s="109">
        <v>500</v>
      </c>
      <c r="G68" s="116"/>
      <c r="H68" s="116"/>
      <c r="I68" s="116"/>
      <c r="J68" s="116"/>
      <c r="K68" s="116"/>
    </row>
    <row r="69" spans="1:11">
      <c r="A69" s="115" t="s">
        <v>107</v>
      </c>
      <c r="B69" s="109">
        <v>298.73</v>
      </c>
      <c r="C69" s="109">
        <v>266</v>
      </c>
      <c r="D69" s="110">
        <v>266</v>
      </c>
      <c r="E69" s="109">
        <v>187.06</v>
      </c>
      <c r="F69" s="109">
        <v>187.06</v>
      </c>
      <c r="G69" s="110">
        <v>266</v>
      </c>
      <c r="H69" s="110">
        <f t="shared" si="4"/>
        <v>100</v>
      </c>
      <c r="I69" s="110">
        <f t="shared" si="1"/>
        <v>142.2003635197263</v>
      </c>
      <c r="J69" s="110"/>
      <c r="K69" s="116"/>
    </row>
    <row r="70" spans="1:11" s="64" customFormat="1">
      <c r="A70" s="108" t="s">
        <v>116</v>
      </c>
      <c r="B70" s="109">
        <v>0</v>
      </c>
      <c r="C70" s="109">
        <v>0</v>
      </c>
      <c r="D70" s="110">
        <v>0</v>
      </c>
      <c r="E70" s="109">
        <v>0</v>
      </c>
      <c r="F70" s="109">
        <v>250</v>
      </c>
      <c r="G70" s="110"/>
      <c r="H70" s="110"/>
      <c r="I70" s="110">
        <f t="shared" si="1"/>
        <v>0</v>
      </c>
      <c r="J70" s="110"/>
      <c r="K70" s="116"/>
    </row>
    <row r="71" spans="1:11" s="64" customFormat="1">
      <c r="A71" s="115" t="s">
        <v>165</v>
      </c>
      <c r="B71" s="109">
        <v>0</v>
      </c>
      <c r="C71" s="109">
        <v>0</v>
      </c>
      <c r="D71" s="110">
        <v>0</v>
      </c>
      <c r="E71" s="109">
        <v>0</v>
      </c>
      <c r="F71" s="109">
        <v>250</v>
      </c>
      <c r="G71" s="110"/>
      <c r="H71" s="110"/>
      <c r="I71" s="110">
        <f t="shared" si="1"/>
        <v>0</v>
      </c>
      <c r="J71" s="110"/>
      <c r="K71" s="116"/>
    </row>
    <row r="72" spans="1:11" s="64" customFormat="1">
      <c r="A72" s="115" t="s">
        <v>166</v>
      </c>
      <c r="B72" s="109">
        <v>0</v>
      </c>
      <c r="C72" s="109">
        <v>0</v>
      </c>
      <c r="D72" s="110">
        <v>0</v>
      </c>
      <c r="E72" s="109">
        <v>0</v>
      </c>
      <c r="F72" s="109">
        <v>250</v>
      </c>
      <c r="G72" s="110"/>
      <c r="H72" s="110"/>
      <c r="I72" s="110"/>
      <c r="J72" s="110"/>
      <c r="K72" s="116"/>
    </row>
    <row r="73" spans="1:11" ht="34.5">
      <c r="A73" s="105" t="s">
        <v>138</v>
      </c>
      <c r="B73" s="106">
        <v>0</v>
      </c>
      <c r="C73" s="106">
        <v>31100</v>
      </c>
      <c r="D73" s="107">
        <v>31566.68</v>
      </c>
      <c r="E73" s="106">
        <v>34566.68</v>
      </c>
      <c r="F73" s="107">
        <v>32180</v>
      </c>
      <c r="G73" s="107">
        <v>31070</v>
      </c>
      <c r="H73" s="107">
        <f>SUM(G73/D73*100)</f>
        <v>98.426568774416566</v>
      </c>
      <c r="I73" s="107">
        <f t="shared" ref="I73:I139" si="5">SUM(G73/F73*100)</f>
        <v>96.55065257924177</v>
      </c>
      <c r="J73" s="107">
        <v>0</v>
      </c>
      <c r="K73" s="107">
        <v>0</v>
      </c>
    </row>
    <row r="74" spans="1:11">
      <c r="A74" s="108" t="s">
        <v>135</v>
      </c>
      <c r="B74" s="109">
        <v>0</v>
      </c>
      <c r="C74" s="109">
        <v>31100</v>
      </c>
      <c r="D74" s="110">
        <v>31566.68</v>
      </c>
      <c r="E74" s="109">
        <v>34566.68</v>
      </c>
      <c r="F74" s="110">
        <v>32180</v>
      </c>
      <c r="G74" s="110">
        <v>31070</v>
      </c>
      <c r="H74" s="110">
        <f>SUM(G74/D74*100)</f>
        <v>98.426568774416566</v>
      </c>
      <c r="I74" s="110">
        <f t="shared" si="5"/>
        <v>96.55065257924177</v>
      </c>
      <c r="J74" s="110"/>
      <c r="K74" s="116"/>
    </row>
    <row r="75" spans="1:11" ht="34.5">
      <c r="A75" s="111" t="s">
        <v>33</v>
      </c>
      <c r="B75" s="112">
        <v>0</v>
      </c>
      <c r="C75" s="112">
        <v>31100</v>
      </c>
      <c r="D75" s="113">
        <v>31566.68</v>
      </c>
      <c r="E75" s="112">
        <v>34566.68</v>
      </c>
      <c r="F75" s="113">
        <v>32180</v>
      </c>
      <c r="G75" s="113">
        <v>31070</v>
      </c>
      <c r="H75" s="113">
        <f>SUM(G75/D75*100)</f>
        <v>98.426568774416566</v>
      </c>
      <c r="I75" s="113">
        <f t="shared" si="5"/>
        <v>96.55065257924177</v>
      </c>
      <c r="J75" s="113">
        <v>0</v>
      </c>
      <c r="K75" s="113">
        <v>0</v>
      </c>
    </row>
    <row r="76" spans="1:11" s="64" customFormat="1">
      <c r="A76" s="108" t="s">
        <v>102</v>
      </c>
      <c r="B76" s="109"/>
      <c r="C76" s="109"/>
      <c r="D76" s="110"/>
      <c r="E76" s="109"/>
      <c r="F76" s="110">
        <v>545</v>
      </c>
      <c r="G76" s="110"/>
      <c r="H76" s="110"/>
      <c r="I76" s="110"/>
      <c r="J76" s="110"/>
      <c r="K76" s="116"/>
    </row>
    <row r="77" spans="1:11" s="64" customFormat="1">
      <c r="A77" s="114" t="s">
        <v>103</v>
      </c>
      <c r="B77" s="109"/>
      <c r="C77" s="109"/>
      <c r="D77" s="110"/>
      <c r="E77" s="109"/>
      <c r="F77" s="110">
        <v>545</v>
      </c>
      <c r="G77" s="110"/>
      <c r="H77" s="110"/>
      <c r="I77" s="110"/>
      <c r="J77" s="110"/>
      <c r="K77" s="110"/>
    </row>
    <row r="78" spans="1:11" s="64" customFormat="1">
      <c r="A78" s="115" t="s">
        <v>106</v>
      </c>
      <c r="B78" s="109"/>
      <c r="C78" s="109"/>
      <c r="D78" s="110"/>
      <c r="E78" s="109"/>
      <c r="F78" s="110">
        <v>545</v>
      </c>
      <c r="G78" s="110"/>
      <c r="H78" s="110"/>
      <c r="I78" s="110"/>
      <c r="J78" s="110"/>
      <c r="K78" s="116"/>
    </row>
    <row r="79" spans="1:11">
      <c r="A79" s="108" t="s">
        <v>116</v>
      </c>
      <c r="B79" s="109">
        <v>0</v>
      </c>
      <c r="C79" s="109">
        <v>3100</v>
      </c>
      <c r="D79" s="110">
        <v>31566.68</v>
      </c>
      <c r="E79" s="109">
        <v>34566.68</v>
      </c>
      <c r="F79" s="110">
        <v>31635</v>
      </c>
      <c r="G79" s="110">
        <v>31070</v>
      </c>
      <c r="H79" s="110">
        <f t="shared" ref="H79:H114" si="6">SUM(G79/D79*100)</f>
        <v>98.426568774416566</v>
      </c>
      <c r="I79" s="110">
        <f t="shared" si="5"/>
        <v>98.21400347716137</v>
      </c>
      <c r="J79" s="110"/>
      <c r="K79" s="116"/>
    </row>
    <row r="80" spans="1:11" ht="23.25">
      <c r="A80" s="114" t="s">
        <v>117</v>
      </c>
      <c r="B80" s="109">
        <v>0</v>
      </c>
      <c r="C80" s="109">
        <v>100</v>
      </c>
      <c r="D80" s="110">
        <v>657</v>
      </c>
      <c r="E80" s="109">
        <v>657</v>
      </c>
      <c r="F80" s="110">
        <v>680</v>
      </c>
      <c r="G80" s="110">
        <v>160</v>
      </c>
      <c r="H80" s="110">
        <f t="shared" si="6"/>
        <v>24.353120243531201</v>
      </c>
      <c r="I80" s="110">
        <f t="shared" si="5"/>
        <v>23.52941176470588</v>
      </c>
      <c r="J80" s="110">
        <v>0</v>
      </c>
      <c r="K80" s="110">
        <v>0</v>
      </c>
    </row>
    <row r="81" spans="1:11">
      <c r="A81" s="115" t="s">
        <v>118</v>
      </c>
      <c r="B81" s="109">
        <v>0</v>
      </c>
      <c r="C81" s="109">
        <v>100</v>
      </c>
      <c r="D81" s="110">
        <v>657</v>
      </c>
      <c r="E81" s="109">
        <v>657</v>
      </c>
      <c r="F81" s="110">
        <v>680</v>
      </c>
      <c r="G81" s="110">
        <v>160</v>
      </c>
      <c r="H81" s="110">
        <f t="shared" si="6"/>
        <v>24.353120243531201</v>
      </c>
      <c r="I81" s="110">
        <f t="shared" si="5"/>
        <v>23.52941176470588</v>
      </c>
      <c r="J81" s="110"/>
      <c r="K81" s="116"/>
    </row>
    <row r="82" spans="1:11" ht="23.25">
      <c r="A82" s="114" t="s">
        <v>123</v>
      </c>
      <c r="B82" s="109">
        <v>0</v>
      </c>
      <c r="C82" s="109">
        <v>31000</v>
      </c>
      <c r="D82" s="110">
        <v>30909.68</v>
      </c>
      <c r="E82" s="109">
        <v>33909.68</v>
      </c>
      <c r="F82" s="110">
        <v>30954.68</v>
      </c>
      <c r="G82" s="110">
        <v>30910</v>
      </c>
      <c r="H82" s="110">
        <f t="shared" si="6"/>
        <v>100.00103527438652</v>
      </c>
      <c r="I82" s="110">
        <f t="shared" si="5"/>
        <v>99.855659951903874</v>
      </c>
      <c r="J82" s="110">
        <v>0</v>
      </c>
      <c r="K82" s="110">
        <v>0</v>
      </c>
    </row>
    <row r="83" spans="1:11" ht="23.25">
      <c r="A83" s="115" t="s">
        <v>124</v>
      </c>
      <c r="B83" s="109">
        <v>0</v>
      </c>
      <c r="C83" s="109">
        <v>31000</v>
      </c>
      <c r="D83" s="110">
        <v>30909.68</v>
      </c>
      <c r="E83" s="109">
        <v>33909.68</v>
      </c>
      <c r="F83" s="110">
        <v>30954.68</v>
      </c>
      <c r="G83" s="110">
        <v>30910</v>
      </c>
      <c r="H83" s="110">
        <f t="shared" si="6"/>
        <v>100.00103527438652</v>
      </c>
      <c r="I83" s="110">
        <f t="shared" si="5"/>
        <v>99.855659951903874</v>
      </c>
      <c r="J83" s="110"/>
      <c r="K83" s="116"/>
    </row>
    <row r="84" spans="1:11" ht="23.25">
      <c r="A84" s="105" t="s">
        <v>139</v>
      </c>
      <c r="B84" s="106">
        <v>1856.16</v>
      </c>
      <c r="C84" s="106">
        <v>10000</v>
      </c>
      <c r="D84" s="107">
        <v>10300</v>
      </c>
      <c r="E84" s="107">
        <v>10300</v>
      </c>
      <c r="F84" s="107">
        <v>4431</v>
      </c>
      <c r="G84" s="107">
        <v>10000</v>
      </c>
      <c r="H84" s="107">
        <f t="shared" si="6"/>
        <v>97.087378640776706</v>
      </c>
      <c r="I84" s="107">
        <f t="shared" si="5"/>
        <v>225.68269013766641</v>
      </c>
      <c r="J84" s="107">
        <v>10000</v>
      </c>
      <c r="K84" s="107">
        <v>10000</v>
      </c>
    </row>
    <row r="85" spans="1:11">
      <c r="A85" s="108" t="s">
        <v>135</v>
      </c>
      <c r="B85" s="109">
        <v>1856.16</v>
      </c>
      <c r="C85" s="109">
        <v>10000</v>
      </c>
      <c r="D85" s="110">
        <v>10300</v>
      </c>
      <c r="E85" s="110">
        <v>10300</v>
      </c>
      <c r="F85" s="110">
        <v>4431</v>
      </c>
      <c r="G85" s="110">
        <v>10000</v>
      </c>
      <c r="H85" s="110">
        <f t="shared" si="6"/>
        <v>97.087378640776706</v>
      </c>
      <c r="I85" s="110">
        <f t="shared" si="5"/>
        <v>225.68269013766641</v>
      </c>
      <c r="J85" s="110">
        <v>10000</v>
      </c>
      <c r="K85" s="110">
        <v>10000</v>
      </c>
    </row>
    <row r="86" spans="1:11">
      <c r="A86" s="111" t="s">
        <v>30</v>
      </c>
      <c r="B86" s="112">
        <v>1856.16</v>
      </c>
      <c r="C86" s="112">
        <v>10000</v>
      </c>
      <c r="D86" s="113">
        <v>10300</v>
      </c>
      <c r="E86" s="113">
        <v>10300</v>
      </c>
      <c r="F86" s="113">
        <v>4431</v>
      </c>
      <c r="G86" s="113">
        <v>10000</v>
      </c>
      <c r="H86" s="113">
        <f t="shared" si="6"/>
        <v>97.087378640776706</v>
      </c>
      <c r="I86" s="113">
        <f t="shared" si="5"/>
        <v>225.68269013766641</v>
      </c>
      <c r="J86" s="113">
        <v>10000</v>
      </c>
      <c r="K86" s="113">
        <v>10000</v>
      </c>
    </row>
    <row r="87" spans="1:11">
      <c r="A87" s="108" t="s">
        <v>102</v>
      </c>
      <c r="B87" s="109">
        <v>1856.16</v>
      </c>
      <c r="C87" s="109">
        <v>5700</v>
      </c>
      <c r="D87" s="110">
        <v>6000</v>
      </c>
      <c r="E87" s="110">
        <v>6000</v>
      </c>
      <c r="F87" s="110">
        <v>2331</v>
      </c>
      <c r="G87" s="110">
        <v>6300</v>
      </c>
      <c r="H87" s="110">
        <f t="shared" si="6"/>
        <v>105</v>
      </c>
      <c r="I87" s="110">
        <f t="shared" si="5"/>
        <v>270.27027027027026</v>
      </c>
      <c r="J87" s="110">
        <v>6300</v>
      </c>
      <c r="K87" s="110">
        <v>6300</v>
      </c>
    </row>
    <row r="88" spans="1:11">
      <c r="A88" s="114" t="s">
        <v>103</v>
      </c>
      <c r="B88" s="109">
        <v>1192.55</v>
      </c>
      <c r="C88" s="109">
        <f>SUM(C89:C92)</f>
        <v>4800</v>
      </c>
      <c r="D88" s="110">
        <v>5100</v>
      </c>
      <c r="E88" s="110">
        <v>5100</v>
      </c>
      <c r="F88" s="110">
        <f>SUM(F89:F92)</f>
        <v>2131</v>
      </c>
      <c r="G88" s="110">
        <v>5300</v>
      </c>
      <c r="H88" s="110">
        <f t="shared" si="6"/>
        <v>103.92156862745099</v>
      </c>
      <c r="I88" s="110">
        <f t="shared" si="5"/>
        <v>248.70952604411073</v>
      </c>
      <c r="J88" s="110">
        <v>5300</v>
      </c>
      <c r="K88" s="110">
        <v>5300</v>
      </c>
    </row>
    <row r="89" spans="1:11">
      <c r="A89" s="115" t="s">
        <v>104</v>
      </c>
      <c r="B89" s="109">
        <v>265.45</v>
      </c>
      <c r="C89" s="109">
        <v>300</v>
      </c>
      <c r="D89" s="110">
        <v>700</v>
      </c>
      <c r="E89" s="110">
        <v>700</v>
      </c>
      <c r="F89" s="110">
        <v>531</v>
      </c>
      <c r="G89" s="110">
        <v>800</v>
      </c>
      <c r="H89" s="110">
        <f t="shared" si="6"/>
        <v>114.28571428571428</v>
      </c>
      <c r="I89" s="110">
        <f t="shared" si="5"/>
        <v>150.65913370998118</v>
      </c>
      <c r="J89" s="110"/>
      <c r="K89" s="116"/>
    </row>
    <row r="90" spans="1:11">
      <c r="A90" s="115" t="s">
        <v>105</v>
      </c>
      <c r="B90" s="109">
        <v>809.02</v>
      </c>
      <c r="C90" s="109">
        <v>4000</v>
      </c>
      <c r="D90" s="110">
        <v>4000</v>
      </c>
      <c r="E90" s="110">
        <v>4000</v>
      </c>
      <c r="F90" s="110">
        <v>1000</v>
      </c>
      <c r="G90" s="110">
        <v>4000</v>
      </c>
      <c r="H90" s="110">
        <f t="shared" si="6"/>
        <v>100</v>
      </c>
      <c r="I90" s="110">
        <f t="shared" si="5"/>
        <v>400</v>
      </c>
      <c r="J90" s="110"/>
      <c r="K90" s="116"/>
    </row>
    <row r="91" spans="1:11">
      <c r="A91" s="115" t="s">
        <v>106</v>
      </c>
      <c r="B91" s="109"/>
      <c r="C91" s="109">
        <v>400</v>
      </c>
      <c r="D91" s="110">
        <v>200</v>
      </c>
      <c r="E91" s="110">
        <v>200</v>
      </c>
      <c r="F91" s="110">
        <v>400</v>
      </c>
      <c r="G91" s="110">
        <v>300</v>
      </c>
      <c r="H91" s="110">
        <f t="shared" si="6"/>
        <v>150</v>
      </c>
      <c r="I91" s="110">
        <f t="shared" si="5"/>
        <v>75</v>
      </c>
      <c r="J91" s="110"/>
      <c r="K91" s="116"/>
    </row>
    <row r="92" spans="1:11">
      <c r="A92" s="115" t="s">
        <v>107</v>
      </c>
      <c r="B92" s="109">
        <v>118.08</v>
      </c>
      <c r="C92" s="109">
        <v>100</v>
      </c>
      <c r="D92" s="110">
        <v>200</v>
      </c>
      <c r="E92" s="110">
        <v>200</v>
      </c>
      <c r="F92" s="110">
        <v>200</v>
      </c>
      <c r="G92" s="110">
        <v>200</v>
      </c>
      <c r="H92" s="110">
        <f t="shared" si="6"/>
        <v>100</v>
      </c>
      <c r="I92" s="110">
        <f t="shared" si="5"/>
        <v>100</v>
      </c>
      <c r="J92" s="110"/>
      <c r="K92" s="116"/>
    </row>
    <row r="93" spans="1:11" ht="23.25">
      <c r="A93" s="114" t="s">
        <v>108</v>
      </c>
      <c r="B93" s="109">
        <v>663.61</v>
      </c>
      <c r="C93" s="109">
        <v>900</v>
      </c>
      <c r="D93" s="110">
        <v>900</v>
      </c>
      <c r="E93" s="110">
        <v>900</v>
      </c>
      <c r="F93" s="110">
        <v>200</v>
      </c>
      <c r="G93" s="110">
        <v>1000</v>
      </c>
      <c r="H93" s="110">
        <f t="shared" si="6"/>
        <v>111.11111111111111</v>
      </c>
      <c r="I93" s="110">
        <f t="shared" si="5"/>
        <v>500</v>
      </c>
      <c r="J93" s="110">
        <v>1000</v>
      </c>
      <c r="K93" s="110">
        <v>1000</v>
      </c>
    </row>
    <row r="94" spans="1:11" ht="23.25">
      <c r="A94" s="115" t="s">
        <v>109</v>
      </c>
      <c r="B94" s="109">
        <v>663.61</v>
      </c>
      <c r="C94" s="109">
        <v>900</v>
      </c>
      <c r="D94" s="110">
        <v>900</v>
      </c>
      <c r="E94" s="110">
        <v>900</v>
      </c>
      <c r="F94" s="110">
        <v>200</v>
      </c>
      <c r="G94" s="110">
        <v>1000</v>
      </c>
      <c r="H94" s="110">
        <f t="shared" si="6"/>
        <v>111.11111111111111</v>
      </c>
      <c r="I94" s="110">
        <f t="shared" si="5"/>
        <v>500</v>
      </c>
      <c r="J94" s="110"/>
      <c r="K94" s="116"/>
    </row>
    <row r="95" spans="1:11">
      <c r="A95" s="108" t="s">
        <v>116</v>
      </c>
      <c r="B95" s="109">
        <v>0</v>
      </c>
      <c r="C95" s="109">
        <v>4300</v>
      </c>
      <c r="D95" s="110">
        <v>4300</v>
      </c>
      <c r="E95" s="110">
        <v>4300</v>
      </c>
      <c r="F95" s="110">
        <v>2100</v>
      </c>
      <c r="G95" s="110">
        <v>3700</v>
      </c>
      <c r="H95" s="110">
        <f t="shared" si="6"/>
        <v>86.04651162790698</v>
      </c>
      <c r="I95" s="110">
        <f t="shared" si="5"/>
        <v>176.19047619047618</v>
      </c>
      <c r="J95" s="110">
        <v>3700</v>
      </c>
      <c r="K95" s="110">
        <v>3700</v>
      </c>
    </row>
    <row r="96" spans="1:11" ht="23.25">
      <c r="A96" s="114" t="s">
        <v>117</v>
      </c>
      <c r="B96" s="109">
        <v>0</v>
      </c>
      <c r="C96" s="109">
        <v>4300</v>
      </c>
      <c r="D96" s="110">
        <v>4300</v>
      </c>
      <c r="E96" s="110">
        <v>4300</v>
      </c>
      <c r="F96" s="110">
        <v>2100</v>
      </c>
      <c r="G96" s="110">
        <v>3700</v>
      </c>
      <c r="H96" s="110">
        <f t="shared" si="6"/>
        <v>86.04651162790698</v>
      </c>
      <c r="I96" s="110">
        <f t="shared" si="5"/>
        <v>176.19047619047618</v>
      </c>
      <c r="J96" s="110">
        <v>3700</v>
      </c>
      <c r="K96" s="110">
        <v>3700</v>
      </c>
    </row>
    <row r="97" spans="1:11">
      <c r="A97" s="115" t="s">
        <v>118</v>
      </c>
      <c r="B97" s="109">
        <v>0</v>
      </c>
      <c r="C97" s="109">
        <v>4000</v>
      </c>
      <c r="D97" s="110">
        <v>4000</v>
      </c>
      <c r="E97" s="110">
        <v>4000</v>
      </c>
      <c r="F97" s="110">
        <v>2000</v>
      </c>
      <c r="G97" s="110">
        <v>3500</v>
      </c>
      <c r="H97" s="110">
        <f t="shared" si="6"/>
        <v>87.5</v>
      </c>
      <c r="I97" s="110">
        <f t="shared" si="5"/>
        <v>175</v>
      </c>
      <c r="J97" s="110"/>
      <c r="K97" s="116"/>
    </row>
    <row r="98" spans="1:11" ht="23.25">
      <c r="A98" s="115" t="s">
        <v>119</v>
      </c>
      <c r="B98" s="109">
        <v>0</v>
      </c>
      <c r="C98" s="109">
        <v>300</v>
      </c>
      <c r="D98" s="110">
        <v>300</v>
      </c>
      <c r="E98" s="110">
        <v>300</v>
      </c>
      <c r="F98" s="110">
        <v>100</v>
      </c>
      <c r="G98" s="110">
        <v>200</v>
      </c>
      <c r="H98" s="110">
        <f t="shared" si="6"/>
        <v>66.666666666666657</v>
      </c>
      <c r="I98" s="110">
        <f t="shared" si="5"/>
        <v>200</v>
      </c>
      <c r="J98" s="110"/>
      <c r="K98" s="116"/>
    </row>
    <row r="99" spans="1:11" ht="23.25">
      <c r="A99" s="105" t="s">
        <v>140</v>
      </c>
      <c r="B99" s="106">
        <v>3789.89</v>
      </c>
      <c r="C99" s="106">
        <v>6080</v>
      </c>
      <c r="D99" s="107">
        <v>6450</v>
      </c>
      <c r="E99" s="106">
        <v>8000</v>
      </c>
      <c r="F99" s="107">
        <v>7400</v>
      </c>
      <c r="G99" s="107">
        <v>7800</v>
      </c>
      <c r="H99" s="107">
        <f t="shared" si="6"/>
        <v>120.93023255813952</v>
      </c>
      <c r="I99" s="107">
        <f t="shared" si="5"/>
        <v>105.40540540540539</v>
      </c>
      <c r="J99" s="107">
        <v>7800</v>
      </c>
      <c r="K99" s="107">
        <v>7800</v>
      </c>
    </row>
    <row r="100" spans="1:11">
      <c r="A100" s="108" t="s">
        <v>135</v>
      </c>
      <c r="B100" s="109">
        <v>3789.89</v>
      </c>
      <c r="C100" s="109">
        <v>6080</v>
      </c>
      <c r="D100" s="110">
        <v>6450</v>
      </c>
      <c r="E100" s="109">
        <v>8000</v>
      </c>
      <c r="F100" s="110">
        <v>7400</v>
      </c>
      <c r="G100" s="110">
        <v>7800</v>
      </c>
      <c r="H100" s="110">
        <f t="shared" si="6"/>
        <v>120.93023255813952</v>
      </c>
      <c r="I100" s="110">
        <f t="shared" si="5"/>
        <v>105.40540540540539</v>
      </c>
      <c r="J100" s="110">
        <v>7800</v>
      </c>
      <c r="K100" s="110">
        <v>7800</v>
      </c>
    </row>
    <row r="101" spans="1:11" ht="23.25">
      <c r="A101" s="111" t="s">
        <v>20</v>
      </c>
      <c r="B101" s="112">
        <v>3789.89</v>
      </c>
      <c r="C101" s="112">
        <v>6080</v>
      </c>
      <c r="D101" s="113">
        <v>6450</v>
      </c>
      <c r="E101" s="112">
        <v>8000</v>
      </c>
      <c r="F101" s="113">
        <v>7400</v>
      </c>
      <c r="G101" s="113">
        <v>7800</v>
      </c>
      <c r="H101" s="113">
        <f t="shared" si="6"/>
        <v>120.93023255813952</v>
      </c>
      <c r="I101" s="113">
        <f t="shared" si="5"/>
        <v>105.40540540540539</v>
      </c>
      <c r="J101" s="113">
        <v>7800</v>
      </c>
      <c r="K101" s="113">
        <v>7800</v>
      </c>
    </row>
    <row r="102" spans="1:11">
      <c r="A102" s="108" t="s">
        <v>102</v>
      </c>
      <c r="B102" s="109">
        <v>3789.89</v>
      </c>
      <c r="C102" s="109">
        <v>6080</v>
      </c>
      <c r="D102" s="110">
        <v>6450</v>
      </c>
      <c r="E102" s="109">
        <v>8000</v>
      </c>
      <c r="F102" s="110">
        <v>7400</v>
      </c>
      <c r="G102" s="110">
        <v>7800</v>
      </c>
      <c r="H102" s="110">
        <f t="shared" si="6"/>
        <v>120.93023255813952</v>
      </c>
      <c r="I102" s="110">
        <f t="shared" si="5"/>
        <v>105.40540540540539</v>
      </c>
      <c r="J102" s="110">
        <v>7800</v>
      </c>
      <c r="K102" s="110">
        <v>7800</v>
      </c>
    </row>
    <row r="103" spans="1:11">
      <c r="A103" s="114" t="s">
        <v>103</v>
      </c>
      <c r="B103" s="109">
        <v>3776.62</v>
      </c>
      <c r="C103" s="109">
        <f>SUM(C104:C106)</f>
        <v>5000</v>
      </c>
      <c r="D103" s="110">
        <v>6300</v>
      </c>
      <c r="E103" s="109">
        <f>SUM(E104:E106)</f>
        <v>7800</v>
      </c>
      <c r="F103" s="110">
        <f>SUM(F104:F106)</f>
        <v>7300</v>
      </c>
      <c r="G103" s="110">
        <v>7600</v>
      </c>
      <c r="H103" s="110">
        <f t="shared" si="6"/>
        <v>120.63492063492063</v>
      </c>
      <c r="I103" s="110">
        <f t="shared" si="5"/>
        <v>104.10958904109589</v>
      </c>
      <c r="J103" s="110">
        <v>7600</v>
      </c>
      <c r="K103" s="110">
        <v>7600</v>
      </c>
    </row>
    <row r="104" spans="1:11">
      <c r="A104" s="115" t="s">
        <v>105</v>
      </c>
      <c r="B104" s="109">
        <v>966.87</v>
      </c>
      <c r="C104" s="109">
        <v>100</v>
      </c>
      <c r="D104" s="110">
        <v>1200</v>
      </c>
      <c r="E104" s="109">
        <v>1200</v>
      </c>
      <c r="F104" s="110">
        <v>800</v>
      </c>
      <c r="G104" s="110">
        <v>1000</v>
      </c>
      <c r="H104" s="110">
        <f t="shared" si="6"/>
        <v>83.333333333333343</v>
      </c>
      <c r="I104" s="110">
        <f t="shared" si="5"/>
        <v>125</v>
      </c>
      <c r="J104" s="110"/>
      <c r="K104" s="116"/>
    </row>
    <row r="105" spans="1:11">
      <c r="A105" s="115" t="s">
        <v>106</v>
      </c>
      <c r="B105" s="109">
        <v>1340.5</v>
      </c>
      <c r="C105" s="109">
        <v>3400</v>
      </c>
      <c r="D105" s="110">
        <v>3500</v>
      </c>
      <c r="E105" s="109">
        <v>5000</v>
      </c>
      <c r="F105" s="110">
        <v>5000</v>
      </c>
      <c r="G105" s="110">
        <v>5000</v>
      </c>
      <c r="H105" s="110">
        <f t="shared" si="6"/>
        <v>142.85714285714286</v>
      </c>
      <c r="I105" s="110">
        <f t="shared" si="5"/>
        <v>100</v>
      </c>
      <c r="J105" s="110"/>
      <c r="K105" s="116"/>
    </row>
    <row r="106" spans="1:11">
      <c r="A106" s="115" t="s">
        <v>107</v>
      </c>
      <c r="B106" s="109">
        <v>1469.24</v>
      </c>
      <c r="C106" s="109">
        <v>1500</v>
      </c>
      <c r="D106" s="110">
        <v>1600</v>
      </c>
      <c r="E106" s="109">
        <v>1600</v>
      </c>
      <c r="F106" s="110">
        <v>1500</v>
      </c>
      <c r="G106" s="110">
        <v>1600</v>
      </c>
      <c r="H106" s="110">
        <f t="shared" si="6"/>
        <v>100</v>
      </c>
      <c r="I106" s="110">
        <f t="shared" si="5"/>
        <v>106.66666666666667</v>
      </c>
      <c r="J106" s="110"/>
      <c r="K106" s="116"/>
    </row>
    <row r="107" spans="1:11" ht="23.25">
      <c r="A107" s="114" t="s">
        <v>108</v>
      </c>
      <c r="B107" s="109">
        <v>13.27</v>
      </c>
      <c r="C107" s="109">
        <v>80</v>
      </c>
      <c r="D107" s="110">
        <v>150</v>
      </c>
      <c r="E107" s="109">
        <v>200</v>
      </c>
      <c r="F107" s="110">
        <v>100</v>
      </c>
      <c r="G107" s="110">
        <v>200</v>
      </c>
      <c r="H107" s="110">
        <f t="shared" si="6"/>
        <v>133.33333333333331</v>
      </c>
      <c r="I107" s="110">
        <f t="shared" si="5"/>
        <v>200</v>
      </c>
      <c r="J107" s="110">
        <v>200</v>
      </c>
      <c r="K107" s="110">
        <v>200</v>
      </c>
    </row>
    <row r="108" spans="1:11" ht="23.25">
      <c r="A108" s="115" t="s">
        <v>109</v>
      </c>
      <c r="B108" s="109">
        <v>13.27</v>
      </c>
      <c r="C108" s="109">
        <v>80</v>
      </c>
      <c r="D108" s="110">
        <v>150</v>
      </c>
      <c r="E108" s="109">
        <v>200</v>
      </c>
      <c r="F108" s="110">
        <v>100</v>
      </c>
      <c r="G108" s="110">
        <v>200</v>
      </c>
      <c r="H108" s="110">
        <f t="shared" si="6"/>
        <v>133.33333333333331</v>
      </c>
      <c r="I108" s="110">
        <f t="shared" si="5"/>
        <v>200</v>
      </c>
      <c r="J108" s="110"/>
      <c r="K108" s="116"/>
    </row>
    <row r="109" spans="1:11" ht="23.25">
      <c r="A109" s="105" t="s">
        <v>141</v>
      </c>
      <c r="B109" s="106">
        <v>19228.849999999999</v>
      </c>
      <c r="C109" s="106">
        <v>25822</v>
      </c>
      <c r="D109" s="107">
        <v>26896.720000000001</v>
      </c>
      <c r="E109" s="106">
        <v>27243.72</v>
      </c>
      <c r="F109" s="107">
        <v>20773.37</v>
      </c>
      <c r="G109" s="107">
        <v>43800</v>
      </c>
      <c r="H109" s="107">
        <f t="shared" si="6"/>
        <v>162.84513502018089</v>
      </c>
      <c r="I109" s="107">
        <f t="shared" si="5"/>
        <v>210.84686788903295</v>
      </c>
      <c r="J109" s="107">
        <v>35007</v>
      </c>
      <c r="K109" s="107">
        <v>13800</v>
      </c>
    </row>
    <row r="110" spans="1:11">
      <c r="A110" s="108" t="s">
        <v>135</v>
      </c>
      <c r="B110" s="109">
        <v>19228.849999999999</v>
      </c>
      <c r="C110" s="109">
        <v>25822</v>
      </c>
      <c r="D110" s="110">
        <v>26896.720000000001</v>
      </c>
      <c r="E110" s="109">
        <v>27243.72</v>
      </c>
      <c r="F110" s="110">
        <v>20773.37</v>
      </c>
      <c r="G110" s="110">
        <v>43800</v>
      </c>
      <c r="H110" s="110">
        <f t="shared" si="6"/>
        <v>162.84513502018089</v>
      </c>
      <c r="I110" s="110">
        <f t="shared" si="5"/>
        <v>210.84686788903295</v>
      </c>
      <c r="J110" s="110">
        <v>35007</v>
      </c>
      <c r="K110" s="110">
        <v>13800</v>
      </c>
    </row>
    <row r="111" spans="1:11" ht="23.25">
      <c r="A111" s="111" t="s">
        <v>96</v>
      </c>
      <c r="B111" s="112">
        <v>19228.849999999999</v>
      </c>
      <c r="C111" s="112">
        <f>SUM(C112+C125)</f>
        <v>25822</v>
      </c>
      <c r="D111" s="113">
        <v>26896.720000000001</v>
      </c>
      <c r="E111" s="112">
        <f>SUM(E112+E125)</f>
        <v>27243.72</v>
      </c>
      <c r="F111" s="113">
        <f>SUM(F112+F125)</f>
        <v>20773.37</v>
      </c>
      <c r="G111" s="113">
        <v>43800</v>
      </c>
      <c r="H111" s="113">
        <f t="shared" si="6"/>
        <v>162.84513502018089</v>
      </c>
      <c r="I111" s="113">
        <f t="shared" si="5"/>
        <v>210.84686788903295</v>
      </c>
      <c r="J111" s="113">
        <v>35007</v>
      </c>
      <c r="K111" s="113">
        <v>13800</v>
      </c>
    </row>
    <row r="112" spans="1:11">
      <c r="A112" s="108" t="s">
        <v>102</v>
      </c>
      <c r="B112" s="109">
        <v>4647.8</v>
      </c>
      <c r="C112" s="109">
        <f>SUM(C114+C116+C118+C119+C120+C121)</f>
        <v>6850</v>
      </c>
      <c r="D112" s="110">
        <v>7396.72</v>
      </c>
      <c r="E112" s="109">
        <f>SUM(E113+E117+E121+E123)</f>
        <v>7743.72</v>
      </c>
      <c r="F112" s="110">
        <f>SUM(F113+F117+F121+F123)</f>
        <v>2273.37</v>
      </c>
      <c r="G112" s="110">
        <v>6300</v>
      </c>
      <c r="H112" s="110">
        <f t="shared" si="6"/>
        <v>85.172887442001326</v>
      </c>
      <c r="I112" s="110">
        <f t="shared" si="5"/>
        <v>277.12163000303514</v>
      </c>
      <c r="J112" s="110">
        <v>6300</v>
      </c>
      <c r="K112" s="110">
        <v>6300</v>
      </c>
    </row>
    <row r="113" spans="1:11">
      <c r="A113" s="114" t="s">
        <v>110</v>
      </c>
      <c r="B113" s="109">
        <v>1349.59</v>
      </c>
      <c r="C113" s="109">
        <f>SUM(C114:C116)</f>
        <v>350</v>
      </c>
      <c r="D113" s="110">
        <v>585</v>
      </c>
      <c r="E113" s="109">
        <f>SUM(E114:E116)</f>
        <v>932</v>
      </c>
      <c r="F113" s="110">
        <f>SUM(F114:F116)</f>
        <v>345</v>
      </c>
      <c r="G113" s="110">
        <v>300</v>
      </c>
      <c r="H113" s="110">
        <f t="shared" si="6"/>
        <v>51.282051282051277</v>
      </c>
      <c r="I113" s="110">
        <f t="shared" si="5"/>
        <v>86.956521739130437</v>
      </c>
      <c r="J113" s="110">
        <v>300</v>
      </c>
      <c r="K113" s="110">
        <v>300</v>
      </c>
    </row>
    <row r="114" spans="1:11">
      <c r="A114" s="115" t="s">
        <v>111</v>
      </c>
      <c r="B114" s="109"/>
      <c r="C114" s="109">
        <v>300</v>
      </c>
      <c r="D114" s="110">
        <v>500</v>
      </c>
      <c r="E114" s="109">
        <v>500</v>
      </c>
      <c r="F114" s="110">
        <v>0</v>
      </c>
      <c r="G114" s="110">
        <v>250</v>
      </c>
      <c r="H114" s="110">
        <f t="shared" si="6"/>
        <v>50</v>
      </c>
      <c r="I114" s="110"/>
      <c r="J114" s="110"/>
      <c r="K114" s="116"/>
    </row>
    <row r="115" spans="1:11">
      <c r="A115" s="115" t="s">
        <v>112</v>
      </c>
      <c r="B115" s="109">
        <v>1349.59</v>
      </c>
      <c r="C115" s="109"/>
      <c r="D115" s="116"/>
      <c r="E115" s="109">
        <v>347</v>
      </c>
      <c r="F115" s="110">
        <v>345</v>
      </c>
      <c r="G115" s="116"/>
      <c r="H115" s="116"/>
      <c r="I115" s="116"/>
      <c r="J115" s="116"/>
      <c r="K115" s="116"/>
    </row>
    <row r="116" spans="1:11">
      <c r="A116" s="115" t="s">
        <v>113</v>
      </c>
      <c r="B116" s="109"/>
      <c r="C116" s="109">
        <v>50</v>
      </c>
      <c r="D116" s="110">
        <v>85</v>
      </c>
      <c r="E116" s="109">
        <v>85</v>
      </c>
      <c r="F116" s="110">
        <v>0</v>
      </c>
      <c r="G116" s="110">
        <v>50</v>
      </c>
      <c r="H116" s="110">
        <f t="shared" ref="H116:H128" si="7">SUM(G116/D116*100)</f>
        <v>58.82352941176471</v>
      </c>
      <c r="I116" s="110"/>
      <c r="J116" s="110"/>
      <c r="K116" s="116"/>
    </row>
    <row r="117" spans="1:11">
      <c r="A117" s="114" t="s">
        <v>103</v>
      </c>
      <c r="B117" s="109">
        <v>3225.88</v>
      </c>
      <c r="C117" s="109">
        <f>+C121+C123</f>
        <v>600</v>
      </c>
      <c r="D117" s="110">
        <v>5000</v>
      </c>
      <c r="E117" s="109">
        <f>SUM(E118:E120)</f>
        <v>5000</v>
      </c>
      <c r="F117" s="110">
        <f>SUM(F118:F120)</f>
        <v>916.65</v>
      </c>
      <c r="G117" s="110">
        <v>5000</v>
      </c>
      <c r="H117" s="110">
        <f t="shared" si="7"/>
        <v>100</v>
      </c>
      <c r="I117" s="110">
        <f t="shared" si="5"/>
        <v>545.46446299023626</v>
      </c>
      <c r="J117" s="110">
        <v>5000</v>
      </c>
      <c r="K117" s="110">
        <v>5000</v>
      </c>
    </row>
    <row r="118" spans="1:11">
      <c r="A118" s="115" t="s">
        <v>104</v>
      </c>
      <c r="B118" s="109">
        <v>523.46</v>
      </c>
      <c r="C118" s="109">
        <v>500</v>
      </c>
      <c r="D118" s="110">
        <v>2000</v>
      </c>
      <c r="E118" s="109">
        <v>2000</v>
      </c>
      <c r="F118" s="110">
        <v>864.5</v>
      </c>
      <c r="G118" s="110">
        <v>1000</v>
      </c>
      <c r="H118" s="110">
        <f t="shared" si="7"/>
        <v>50</v>
      </c>
      <c r="I118" s="110">
        <f t="shared" si="5"/>
        <v>115.6737998843262</v>
      </c>
      <c r="J118" s="110"/>
      <c r="K118" s="116"/>
    </row>
    <row r="119" spans="1:11">
      <c r="A119" s="115" t="s">
        <v>105</v>
      </c>
      <c r="B119" s="109">
        <v>323.36</v>
      </c>
      <c r="C119" s="109">
        <v>1400</v>
      </c>
      <c r="D119" s="110">
        <v>1000</v>
      </c>
      <c r="E119" s="109">
        <v>1000</v>
      </c>
      <c r="F119" s="110">
        <v>52.15</v>
      </c>
      <c r="G119" s="110">
        <v>2000</v>
      </c>
      <c r="H119" s="110">
        <f t="shared" si="7"/>
        <v>200</v>
      </c>
      <c r="I119" s="110">
        <f t="shared" si="5"/>
        <v>3835.0910834132314</v>
      </c>
      <c r="J119" s="110"/>
      <c r="K119" s="116"/>
    </row>
    <row r="120" spans="1:11">
      <c r="A120" s="115" t="s">
        <v>106</v>
      </c>
      <c r="B120" s="109">
        <v>2379.06</v>
      </c>
      <c r="C120" s="109">
        <v>4000</v>
      </c>
      <c r="D120" s="110">
        <v>2000</v>
      </c>
      <c r="E120" s="109">
        <v>2000</v>
      </c>
      <c r="F120" s="110">
        <v>0</v>
      </c>
      <c r="G120" s="110">
        <v>2000</v>
      </c>
      <c r="H120" s="110">
        <f t="shared" si="7"/>
        <v>100</v>
      </c>
      <c r="I120" s="110"/>
      <c r="J120" s="110"/>
      <c r="K120" s="116"/>
    </row>
    <row r="121" spans="1:11" ht="23.25">
      <c r="A121" s="114" t="s">
        <v>108</v>
      </c>
      <c r="B121" s="109">
        <v>72.33</v>
      </c>
      <c r="C121" s="109">
        <v>600</v>
      </c>
      <c r="D121" s="110">
        <v>1000</v>
      </c>
      <c r="E121" s="109">
        <v>1000</v>
      </c>
      <c r="F121" s="110">
        <v>200</v>
      </c>
      <c r="G121" s="110">
        <v>1000</v>
      </c>
      <c r="H121" s="110">
        <f t="shared" si="7"/>
        <v>100</v>
      </c>
      <c r="I121" s="110">
        <f t="shared" si="5"/>
        <v>500</v>
      </c>
      <c r="J121" s="110">
        <v>1000</v>
      </c>
      <c r="K121" s="110">
        <v>1000</v>
      </c>
    </row>
    <row r="122" spans="1:11" ht="23.25">
      <c r="A122" s="115" t="s">
        <v>109</v>
      </c>
      <c r="B122" s="109">
        <v>72.33</v>
      </c>
      <c r="C122" s="109">
        <v>600</v>
      </c>
      <c r="D122" s="110">
        <v>1000</v>
      </c>
      <c r="E122" s="109">
        <v>1000</v>
      </c>
      <c r="F122" s="110">
        <v>200</v>
      </c>
      <c r="G122" s="110">
        <v>1000</v>
      </c>
      <c r="H122" s="110">
        <f t="shared" si="7"/>
        <v>100</v>
      </c>
      <c r="I122" s="110">
        <f t="shared" si="5"/>
        <v>500</v>
      </c>
      <c r="J122" s="110"/>
      <c r="K122" s="116"/>
    </row>
    <row r="123" spans="1:11">
      <c r="A123" s="114" t="s">
        <v>121</v>
      </c>
      <c r="B123" s="109">
        <v>0</v>
      </c>
      <c r="C123" s="109"/>
      <c r="D123" s="110">
        <v>811.72</v>
      </c>
      <c r="E123" s="110">
        <v>811.72</v>
      </c>
      <c r="F123" s="110">
        <v>811.72</v>
      </c>
      <c r="G123" s="110">
        <v>0</v>
      </c>
      <c r="H123" s="110"/>
      <c r="I123" s="110"/>
      <c r="J123" s="110">
        <v>0</v>
      </c>
      <c r="K123" s="110">
        <v>0</v>
      </c>
    </row>
    <row r="124" spans="1:11">
      <c r="A124" s="115" t="s">
        <v>122</v>
      </c>
      <c r="B124" s="109">
        <v>0</v>
      </c>
      <c r="C124" s="109"/>
      <c r="D124" s="110">
        <v>811.72</v>
      </c>
      <c r="E124" s="110">
        <v>811.72</v>
      </c>
      <c r="F124" s="110">
        <v>811.72</v>
      </c>
      <c r="G124" s="116"/>
      <c r="H124" s="116"/>
      <c r="I124" s="116"/>
      <c r="J124" s="116"/>
      <c r="K124" s="116"/>
    </row>
    <row r="125" spans="1:11">
      <c r="A125" s="108" t="s">
        <v>116</v>
      </c>
      <c r="B125" s="109">
        <v>14581.05</v>
      </c>
      <c r="C125" s="109">
        <v>18972</v>
      </c>
      <c r="D125" s="110">
        <v>19500</v>
      </c>
      <c r="E125" s="109">
        <v>19500</v>
      </c>
      <c r="F125" s="110">
        <v>18500</v>
      </c>
      <c r="G125" s="110">
        <v>37500</v>
      </c>
      <c r="H125" s="110">
        <f t="shared" si="7"/>
        <v>192.30769230769232</v>
      </c>
      <c r="I125" s="110">
        <f t="shared" si="5"/>
        <v>202.70270270270271</v>
      </c>
      <c r="J125" s="110">
        <v>28707</v>
      </c>
      <c r="K125" s="110">
        <v>7500</v>
      </c>
    </row>
    <row r="126" spans="1:11" ht="23.25">
      <c r="A126" s="114" t="s">
        <v>117</v>
      </c>
      <c r="B126" s="109">
        <v>14581.05</v>
      </c>
      <c r="C126" s="109">
        <v>18972</v>
      </c>
      <c r="D126" s="110">
        <v>19500</v>
      </c>
      <c r="E126" s="109">
        <v>19500</v>
      </c>
      <c r="F126" s="110">
        <v>18500</v>
      </c>
      <c r="G126" s="110">
        <v>7500</v>
      </c>
      <c r="H126" s="110">
        <f t="shared" si="7"/>
        <v>38.461538461538467</v>
      </c>
      <c r="I126" s="110">
        <f t="shared" si="5"/>
        <v>40.54054054054054</v>
      </c>
      <c r="J126" s="110">
        <v>28707</v>
      </c>
      <c r="K126" s="110">
        <v>7500</v>
      </c>
    </row>
    <row r="127" spans="1:11">
      <c r="A127" s="115" t="s">
        <v>118</v>
      </c>
      <c r="B127" s="109">
        <v>13516.59</v>
      </c>
      <c r="C127" s="109">
        <v>16972</v>
      </c>
      <c r="D127" s="110">
        <v>17000</v>
      </c>
      <c r="E127" s="109">
        <v>17000</v>
      </c>
      <c r="F127" s="110">
        <v>17000</v>
      </c>
      <c r="G127" s="110">
        <v>5000</v>
      </c>
      <c r="H127" s="110">
        <f t="shared" si="7"/>
        <v>29.411764705882355</v>
      </c>
      <c r="I127" s="110">
        <f t="shared" si="5"/>
        <v>29.411764705882355</v>
      </c>
      <c r="J127" s="110"/>
      <c r="K127" s="116"/>
    </row>
    <row r="128" spans="1:11" ht="23.25">
      <c r="A128" s="115" t="s">
        <v>119</v>
      </c>
      <c r="B128" s="109">
        <v>1064.46</v>
      </c>
      <c r="C128" s="109">
        <v>2000</v>
      </c>
      <c r="D128" s="110">
        <v>2500</v>
      </c>
      <c r="E128" s="109">
        <v>2500</v>
      </c>
      <c r="F128" s="110">
        <v>1500</v>
      </c>
      <c r="G128" s="110">
        <v>2500</v>
      </c>
      <c r="H128" s="110">
        <f t="shared" si="7"/>
        <v>100</v>
      </c>
      <c r="I128" s="110">
        <f t="shared" si="5"/>
        <v>166.66666666666669</v>
      </c>
      <c r="J128" s="110"/>
      <c r="K128" s="116"/>
    </row>
    <row r="129" spans="1:14" ht="23.25">
      <c r="A129" s="114" t="s">
        <v>123</v>
      </c>
      <c r="B129" s="109">
        <v>0</v>
      </c>
      <c r="C129" s="109">
        <v>0</v>
      </c>
      <c r="D129" s="110">
        <v>0</v>
      </c>
      <c r="E129" s="109">
        <v>0</v>
      </c>
      <c r="F129" s="110">
        <v>0</v>
      </c>
      <c r="G129" s="110">
        <v>30000</v>
      </c>
      <c r="H129" s="110"/>
      <c r="I129" s="110"/>
      <c r="J129" s="110">
        <v>0</v>
      </c>
      <c r="K129" s="110">
        <v>0</v>
      </c>
    </row>
    <row r="130" spans="1:14" ht="23.25">
      <c r="A130" s="115" t="s">
        <v>124</v>
      </c>
      <c r="B130" s="109">
        <v>0</v>
      </c>
      <c r="C130" s="109">
        <v>0</v>
      </c>
      <c r="D130" s="116">
        <v>0</v>
      </c>
      <c r="E130" s="109">
        <v>0</v>
      </c>
      <c r="F130" s="116">
        <v>0</v>
      </c>
      <c r="G130" s="110">
        <v>30000</v>
      </c>
      <c r="H130" s="110"/>
      <c r="I130" s="110"/>
      <c r="J130" s="110"/>
      <c r="K130" s="116"/>
    </row>
    <row r="131" spans="1:14" ht="23.25">
      <c r="A131" s="105" t="s">
        <v>142</v>
      </c>
      <c r="B131" s="106">
        <v>35535.61</v>
      </c>
      <c r="C131" s="106">
        <v>49500</v>
      </c>
      <c r="D131" s="107">
        <v>67182.62</v>
      </c>
      <c r="E131" s="106">
        <v>121606.62</v>
      </c>
      <c r="F131" s="106">
        <v>121606.62</v>
      </c>
      <c r="G131" s="107">
        <v>43606</v>
      </c>
      <c r="H131" s="107">
        <f t="shared" ref="H131:H174" si="8">SUM(G131/D131*100)</f>
        <v>64.906667825696601</v>
      </c>
      <c r="I131" s="107">
        <f t="shared" si="5"/>
        <v>35.858245217242285</v>
      </c>
      <c r="J131" s="107">
        <v>0</v>
      </c>
      <c r="K131" s="107">
        <v>0</v>
      </c>
    </row>
    <row r="132" spans="1:14">
      <c r="A132" s="108" t="s">
        <v>135</v>
      </c>
      <c r="B132" s="109">
        <v>35535.61</v>
      </c>
      <c r="C132" s="109">
        <v>49500</v>
      </c>
      <c r="D132" s="110">
        <v>67182.62</v>
      </c>
      <c r="E132" s="109">
        <v>121606.62</v>
      </c>
      <c r="F132" s="109">
        <v>121606.62</v>
      </c>
      <c r="G132" s="110">
        <v>43606</v>
      </c>
      <c r="H132" s="110">
        <f t="shared" si="8"/>
        <v>64.906667825696601</v>
      </c>
      <c r="I132" s="110">
        <f t="shared" si="5"/>
        <v>35.858245217242285</v>
      </c>
      <c r="J132" s="110"/>
      <c r="K132" s="116"/>
    </row>
    <row r="133" spans="1:14">
      <c r="A133" s="111" t="s">
        <v>27</v>
      </c>
      <c r="B133" s="112">
        <v>35535.61</v>
      </c>
      <c r="C133" s="112">
        <v>49500</v>
      </c>
      <c r="D133" s="113">
        <v>67182.62</v>
      </c>
      <c r="E133" s="112">
        <v>121606.62</v>
      </c>
      <c r="F133" s="112">
        <v>121606.62</v>
      </c>
      <c r="G133" s="113">
        <v>43606</v>
      </c>
      <c r="H133" s="113">
        <f t="shared" si="8"/>
        <v>64.906667825696601</v>
      </c>
      <c r="I133" s="113">
        <f t="shared" si="5"/>
        <v>35.858245217242285</v>
      </c>
      <c r="J133" s="113">
        <v>0</v>
      </c>
      <c r="K133" s="113">
        <v>0</v>
      </c>
    </row>
    <row r="134" spans="1:14">
      <c r="A134" s="108" t="s">
        <v>102</v>
      </c>
      <c r="B134" s="109">
        <v>35535.61</v>
      </c>
      <c r="C134" s="109">
        <v>49500</v>
      </c>
      <c r="D134" s="110">
        <v>67182.62</v>
      </c>
      <c r="E134" s="109">
        <v>121606.62</v>
      </c>
      <c r="F134" s="109">
        <v>121606.62</v>
      </c>
      <c r="G134" s="110">
        <v>43606</v>
      </c>
      <c r="H134" s="110">
        <f t="shared" si="8"/>
        <v>64.906667825696601</v>
      </c>
      <c r="I134" s="110">
        <f t="shared" si="5"/>
        <v>35.858245217242285</v>
      </c>
      <c r="J134" s="110"/>
      <c r="K134" s="116"/>
    </row>
    <row r="135" spans="1:14">
      <c r="A135" s="114" t="s">
        <v>103</v>
      </c>
      <c r="B135" s="109">
        <v>35535.61</v>
      </c>
      <c r="C135" s="109">
        <f>SUM(C136:C139)</f>
        <v>49500</v>
      </c>
      <c r="D135" s="110">
        <v>67182.62</v>
      </c>
      <c r="E135" s="109">
        <v>121606.62</v>
      </c>
      <c r="F135" s="109">
        <v>121606.62</v>
      </c>
      <c r="G135" s="110">
        <v>43606</v>
      </c>
      <c r="H135" s="110">
        <f t="shared" si="8"/>
        <v>64.906667825696601</v>
      </c>
      <c r="I135" s="110">
        <f t="shared" si="5"/>
        <v>35.858245217242285</v>
      </c>
      <c r="J135" s="110">
        <v>0</v>
      </c>
      <c r="K135" s="110">
        <v>0</v>
      </c>
    </row>
    <row r="136" spans="1:14">
      <c r="A136" s="115" t="s">
        <v>104</v>
      </c>
      <c r="B136" s="109">
        <v>6869.77</v>
      </c>
      <c r="C136" s="109">
        <v>10000</v>
      </c>
      <c r="D136" s="110">
        <v>14000</v>
      </c>
      <c r="E136" s="109">
        <v>32000</v>
      </c>
      <c r="F136" s="109">
        <v>32000</v>
      </c>
      <c r="G136" s="110">
        <v>15000</v>
      </c>
      <c r="H136" s="110">
        <f t="shared" si="8"/>
        <v>107.14285714285714</v>
      </c>
      <c r="I136" s="110">
        <f t="shared" si="5"/>
        <v>46.875</v>
      </c>
      <c r="J136" s="110"/>
      <c r="K136" s="116"/>
    </row>
    <row r="137" spans="1:14">
      <c r="A137" s="115" t="s">
        <v>106</v>
      </c>
      <c r="B137" s="109">
        <v>2471.58</v>
      </c>
      <c r="C137" s="109">
        <v>11100</v>
      </c>
      <c r="D137" s="110">
        <v>3000</v>
      </c>
      <c r="E137" s="109">
        <v>3500</v>
      </c>
      <c r="F137" s="109">
        <v>3500</v>
      </c>
      <c r="G137" s="110">
        <v>3000</v>
      </c>
      <c r="H137" s="110">
        <f t="shared" si="8"/>
        <v>100</v>
      </c>
      <c r="I137" s="110">
        <f t="shared" si="5"/>
        <v>85.714285714285708</v>
      </c>
      <c r="J137" s="110"/>
      <c r="K137" s="116"/>
    </row>
    <row r="138" spans="1:14" ht="23.25">
      <c r="A138" s="115" t="s">
        <v>125</v>
      </c>
      <c r="B138" s="109">
        <v>25530.03</v>
      </c>
      <c r="C138" s="109">
        <v>28000</v>
      </c>
      <c r="D138" s="110">
        <v>48582.62</v>
      </c>
      <c r="E138" s="109">
        <v>83106.62</v>
      </c>
      <c r="F138" s="109">
        <v>83106.62</v>
      </c>
      <c r="G138" s="110">
        <v>25000</v>
      </c>
      <c r="H138" s="110">
        <f t="shared" si="8"/>
        <v>51.458731538150879</v>
      </c>
      <c r="I138" s="110">
        <f t="shared" si="5"/>
        <v>30.081839449131731</v>
      </c>
      <c r="J138" s="110"/>
      <c r="K138" s="116"/>
    </row>
    <row r="139" spans="1:14">
      <c r="A139" s="115" t="s">
        <v>107</v>
      </c>
      <c r="B139" s="109">
        <v>664.23</v>
      </c>
      <c r="C139" s="109">
        <v>400</v>
      </c>
      <c r="D139" s="110">
        <v>1600</v>
      </c>
      <c r="E139" s="109">
        <v>3000</v>
      </c>
      <c r="F139" s="109">
        <v>3000</v>
      </c>
      <c r="G139" s="110">
        <v>606</v>
      </c>
      <c r="H139" s="110">
        <f t="shared" si="8"/>
        <v>37.875</v>
      </c>
      <c r="I139" s="110">
        <f t="shared" si="5"/>
        <v>20.200000000000003</v>
      </c>
      <c r="J139" s="110"/>
      <c r="K139" s="116"/>
    </row>
    <row r="140" spans="1:14" ht="23.25">
      <c r="A140" s="105" t="s">
        <v>143</v>
      </c>
      <c r="B140" s="106">
        <v>0</v>
      </c>
      <c r="C140" s="106">
        <v>3</v>
      </c>
      <c r="D140" s="107">
        <v>51.15</v>
      </c>
      <c r="E140" s="107">
        <v>51.15</v>
      </c>
      <c r="F140" s="107">
        <v>52.94</v>
      </c>
      <c r="G140" s="107">
        <v>50</v>
      </c>
      <c r="H140" s="107">
        <f t="shared" si="8"/>
        <v>97.75171065493646</v>
      </c>
      <c r="I140" s="107">
        <f t="shared" ref="I140:I174" si="9">SUM(G140/F140*100)</f>
        <v>94.446543256516819</v>
      </c>
      <c r="J140" s="107">
        <v>50</v>
      </c>
      <c r="K140" s="107">
        <v>50</v>
      </c>
    </row>
    <row r="141" spans="1:14">
      <c r="A141" s="108" t="s">
        <v>135</v>
      </c>
      <c r="B141" s="109">
        <v>0</v>
      </c>
      <c r="C141" s="109">
        <v>3</v>
      </c>
      <c r="D141" s="110">
        <v>51.15</v>
      </c>
      <c r="E141" s="110">
        <v>51.15</v>
      </c>
      <c r="F141" s="110">
        <v>52.94</v>
      </c>
      <c r="G141" s="110">
        <v>50</v>
      </c>
      <c r="H141" s="110">
        <f t="shared" si="8"/>
        <v>97.75171065493646</v>
      </c>
      <c r="I141" s="110">
        <f t="shared" si="9"/>
        <v>94.446543256516819</v>
      </c>
      <c r="J141" s="110">
        <v>50</v>
      </c>
      <c r="K141" s="110">
        <v>50</v>
      </c>
    </row>
    <row r="142" spans="1:14" ht="23.25">
      <c r="A142" s="111" t="s">
        <v>17</v>
      </c>
      <c r="B142" s="112">
        <v>0</v>
      </c>
      <c r="C142" s="112">
        <v>3</v>
      </c>
      <c r="D142" s="113">
        <v>51.15</v>
      </c>
      <c r="E142" s="113">
        <v>51.15</v>
      </c>
      <c r="F142" s="113">
        <v>52.94</v>
      </c>
      <c r="G142" s="113">
        <v>50</v>
      </c>
      <c r="H142" s="113">
        <f t="shared" si="8"/>
        <v>97.75171065493646</v>
      </c>
      <c r="I142" s="113">
        <f t="shared" si="9"/>
        <v>94.446543256516819</v>
      </c>
      <c r="J142" s="113">
        <v>50</v>
      </c>
      <c r="K142" s="113">
        <v>50</v>
      </c>
      <c r="N142" s="74"/>
    </row>
    <row r="143" spans="1:14">
      <c r="A143" s="108" t="s">
        <v>102</v>
      </c>
      <c r="B143" s="109">
        <v>0</v>
      </c>
      <c r="C143" s="109">
        <v>3</v>
      </c>
      <c r="D143" s="110">
        <v>51.15</v>
      </c>
      <c r="E143" s="110">
        <v>51.15</v>
      </c>
      <c r="F143" s="110">
        <v>52.94</v>
      </c>
      <c r="G143" s="110">
        <v>50</v>
      </c>
      <c r="H143" s="110">
        <f t="shared" si="8"/>
        <v>97.75171065493646</v>
      </c>
      <c r="I143" s="110">
        <f t="shared" si="9"/>
        <v>94.446543256516819</v>
      </c>
      <c r="J143" s="110">
        <v>50</v>
      </c>
      <c r="K143" s="110">
        <v>50</v>
      </c>
    </row>
    <row r="144" spans="1:14">
      <c r="A144" s="114" t="s">
        <v>114</v>
      </c>
      <c r="B144" s="109">
        <v>0</v>
      </c>
      <c r="C144" s="109">
        <v>3</v>
      </c>
      <c r="D144" s="110">
        <v>51.15</v>
      </c>
      <c r="E144" s="110">
        <v>51.15</v>
      </c>
      <c r="F144" s="110">
        <v>52.94</v>
      </c>
      <c r="G144" s="110">
        <v>50</v>
      </c>
      <c r="H144" s="110">
        <f t="shared" si="8"/>
        <v>97.75171065493646</v>
      </c>
      <c r="I144" s="110">
        <f t="shared" si="9"/>
        <v>94.446543256516819</v>
      </c>
      <c r="J144" s="110">
        <v>50</v>
      </c>
      <c r="K144" s="110">
        <v>50</v>
      </c>
    </row>
    <row r="145" spans="1:11">
      <c r="A145" s="115" t="s">
        <v>115</v>
      </c>
      <c r="B145" s="109">
        <v>0</v>
      </c>
      <c r="C145" s="109">
        <v>3</v>
      </c>
      <c r="D145" s="110">
        <v>51.15</v>
      </c>
      <c r="E145" s="110">
        <v>51.15</v>
      </c>
      <c r="F145" s="110">
        <v>52.94</v>
      </c>
      <c r="G145" s="110">
        <v>50</v>
      </c>
      <c r="H145" s="110">
        <f t="shared" si="8"/>
        <v>97.75171065493646</v>
      </c>
      <c r="I145" s="110">
        <f t="shared" si="9"/>
        <v>94.446543256516819</v>
      </c>
      <c r="J145" s="110"/>
      <c r="K145" s="116"/>
    </row>
    <row r="146" spans="1:11" ht="23.25">
      <c r="A146" s="105" t="s">
        <v>144</v>
      </c>
      <c r="B146" s="106">
        <v>2613.02</v>
      </c>
      <c r="C146" s="106">
        <v>3100</v>
      </c>
      <c r="D146" s="107">
        <v>3100</v>
      </c>
      <c r="E146" s="107">
        <v>3100</v>
      </c>
      <c r="F146" s="107">
        <v>2283.71</v>
      </c>
      <c r="G146" s="107">
        <v>5100</v>
      </c>
      <c r="H146" s="107">
        <f t="shared" si="8"/>
        <v>164.51612903225808</v>
      </c>
      <c r="I146" s="107">
        <f t="shared" si="9"/>
        <v>223.32082444793778</v>
      </c>
      <c r="J146" s="107">
        <v>5100</v>
      </c>
      <c r="K146" s="107">
        <v>5100</v>
      </c>
    </row>
    <row r="147" spans="1:11">
      <c r="A147" s="108" t="s">
        <v>135</v>
      </c>
      <c r="B147" s="109">
        <v>2613.02</v>
      </c>
      <c r="C147" s="109">
        <v>3100</v>
      </c>
      <c r="D147" s="110">
        <v>3100</v>
      </c>
      <c r="E147" s="110">
        <v>3100</v>
      </c>
      <c r="F147" s="110">
        <v>2283.71</v>
      </c>
      <c r="G147" s="110">
        <v>5100</v>
      </c>
      <c r="H147" s="110">
        <f t="shared" si="8"/>
        <v>164.51612903225808</v>
      </c>
      <c r="I147" s="110">
        <f t="shared" si="9"/>
        <v>223.32082444793778</v>
      </c>
      <c r="J147" s="110">
        <v>5100</v>
      </c>
      <c r="K147" s="110">
        <v>5100</v>
      </c>
    </row>
    <row r="148" spans="1:11">
      <c r="A148" s="111" t="s">
        <v>8</v>
      </c>
      <c r="B148" s="112">
        <v>2613.02</v>
      </c>
      <c r="C148" s="112">
        <v>3100</v>
      </c>
      <c r="D148" s="113">
        <v>3100</v>
      </c>
      <c r="E148" s="113">
        <v>3100</v>
      </c>
      <c r="F148" s="113">
        <v>2283.71</v>
      </c>
      <c r="G148" s="113">
        <v>5100</v>
      </c>
      <c r="H148" s="113">
        <f t="shared" si="8"/>
        <v>164.51612903225808</v>
      </c>
      <c r="I148" s="113">
        <f t="shared" si="9"/>
        <v>223.32082444793778</v>
      </c>
      <c r="J148" s="113">
        <v>5100</v>
      </c>
      <c r="K148" s="113">
        <v>5100</v>
      </c>
    </row>
    <row r="149" spans="1:11">
      <c r="A149" s="108" t="s">
        <v>102</v>
      </c>
      <c r="B149" s="109">
        <v>2613.02</v>
      </c>
      <c r="C149" s="109">
        <v>3100</v>
      </c>
      <c r="D149" s="110">
        <v>3100</v>
      </c>
      <c r="E149" s="110">
        <v>3100</v>
      </c>
      <c r="F149" s="110">
        <v>2283.71</v>
      </c>
      <c r="G149" s="110">
        <v>5100</v>
      </c>
      <c r="H149" s="110">
        <f t="shared" si="8"/>
        <v>164.51612903225808</v>
      </c>
      <c r="I149" s="110">
        <f t="shared" si="9"/>
        <v>223.32082444793778</v>
      </c>
      <c r="J149" s="110">
        <v>5100</v>
      </c>
      <c r="K149" s="110">
        <v>5100</v>
      </c>
    </row>
    <row r="150" spans="1:11">
      <c r="A150" s="114" t="s">
        <v>103</v>
      </c>
      <c r="B150" s="109">
        <v>2077.11</v>
      </c>
      <c r="C150" s="109">
        <v>1100</v>
      </c>
      <c r="D150" s="110">
        <v>1100</v>
      </c>
      <c r="E150" s="110">
        <v>1100</v>
      </c>
      <c r="F150" s="110">
        <v>1100</v>
      </c>
      <c r="G150" s="110">
        <v>1100</v>
      </c>
      <c r="H150" s="110">
        <f t="shared" si="8"/>
        <v>100</v>
      </c>
      <c r="I150" s="110">
        <f t="shared" si="9"/>
        <v>100</v>
      </c>
      <c r="J150" s="110">
        <v>1100</v>
      </c>
      <c r="K150" s="110">
        <v>1100</v>
      </c>
    </row>
    <row r="151" spans="1:11">
      <c r="A151" s="115" t="s">
        <v>104</v>
      </c>
      <c r="B151" s="109">
        <v>2077.11</v>
      </c>
      <c r="C151" s="109">
        <v>1100</v>
      </c>
      <c r="D151" s="110">
        <v>1100</v>
      </c>
      <c r="E151" s="110">
        <v>1100</v>
      </c>
      <c r="F151" s="110">
        <v>1000</v>
      </c>
      <c r="G151" s="110">
        <v>1100</v>
      </c>
      <c r="H151" s="110">
        <f t="shared" si="8"/>
        <v>100</v>
      </c>
      <c r="I151" s="110">
        <f t="shared" si="9"/>
        <v>110.00000000000001</v>
      </c>
      <c r="J151" s="110"/>
      <c r="K151" s="116"/>
    </row>
    <row r="152" spans="1:11" ht="23.25">
      <c r="A152" s="114" t="s">
        <v>108</v>
      </c>
      <c r="B152" s="109">
        <v>535.91</v>
      </c>
      <c r="C152" s="109">
        <v>2000</v>
      </c>
      <c r="D152" s="110">
        <v>2000</v>
      </c>
      <c r="E152" s="110">
        <v>2000</v>
      </c>
      <c r="F152" s="110">
        <v>1183.71</v>
      </c>
      <c r="G152" s="110">
        <v>4000</v>
      </c>
      <c r="H152" s="110">
        <f t="shared" si="8"/>
        <v>200</v>
      </c>
      <c r="I152" s="110">
        <f t="shared" si="9"/>
        <v>337.92060555372518</v>
      </c>
      <c r="J152" s="110">
        <v>4000</v>
      </c>
      <c r="K152" s="110">
        <v>4000</v>
      </c>
    </row>
    <row r="153" spans="1:11" ht="23.25">
      <c r="A153" s="115" t="s">
        <v>109</v>
      </c>
      <c r="B153" s="109">
        <v>535.91</v>
      </c>
      <c r="C153" s="109">
        <v>2000</v>
      </c>
      <c r="D153" s="110">
        <v>2000</v>
      </c>
      <c r="E153" s="110">
        <v>2000</v>
      </c>
      <c r="F153" s="110">
        <v>1183.71</v>
      </c>
      <c r="G153" s="110">
        <v>4000</v>
      </c>
      <c r="H153" s="110">
        <f t="shared" si="8"/>
        <v>200</v>
      </c>
      <c r="I153" s="110">
        <f t="shared" si="9"/>
        <v>337.92060555372518</v>
      </c>
      <c r="J153" s="110"/>
      <c r="K153" s="116"/>
    </row>
    <row r="154" spans="1:11" ht="23.25">
      <c r="A154" s="102" t="s">
        <v>145</v>
      </c>
      <c r="B154" s="103">
        <v>6901.59</v>
      </c>
      <c r="C154" s="104"/>
      <c r="D154" s="104">
        <v>12000</v>
      </c>
      <c r="E154" s="104">
        <v>12000</v>
      </c>
      <c r="F154" s="104">
        <v>5870.46</v>
      </c>
      <c r="G154" s="104">
        <v>6000</v>
      </c>
      <c r="H154" s="104">
        <f t="shared" si="8"/>
        <v>50</v>
      </c>
      <c r="I154" s="104">
        <f t="shared" si="9"/>
        <v>102.20664138755737</v>
      </c>
      <c r="J154" s="104">
        <v>0</v>
      </c>
      <c r="K154" s="104">
        <v>0</v>
      </c>
    </row>
    <row r="155" spans="1:11">
      <c r="A155" s="105" t="s">
        <v>146</v>
      </c>
      <c r="B155" s="106">
        <v>6901.59</v>
      </c>
      <c r="C155" s="107"/>
      <c r="D155" s="107">
        <v>12000</v>
      </c>
      <c r="E155" s="107">
        <v>12000</v>
      </c>
      <c r="F155" s="107">
        <v>5870.46</v>
      </c>
      <c r="G155" s="107">
        <v>6000</v>
      </c>
      <c r="H155" s="107">
        <f t="shared" si="8"/>
        <v>50</v>
      </c>
      <c r="I155" s="107">
        <f t="shared" si="9"/>
        <v>102.20664138755737</v>
      </c>
      <c r="J155" s="107">
        <v>0</v>
      </c>
      <c r="K155" s="107">
        <v>0</v>
      </c>
    </row>
    <row r="156" spans="1:11">
      <c r="A156" s="108" t="s">
        <v>135</v>
      </c>
      <c r="B156" s="109">
        <v>6901.59</v>
      </c>
      <c r="C156" s="110"/>
      <c r="D156" s="110">
        <v>12000</v>
      </c>
      <c r="E156" s="110">
        <v>12000</v>
      </c>
      <c r="F156" s="110">
        <v>5870.46</v>
      </c>
      <c r="G156" s="110">
        <v>6000</v>
      </c>
      <c r="H156" s="110">
        <f t="shared" si="8"/>
        <v>50</v>
      </c>
      <c r="I156" s="110">
        <f t="shared" si="9"/>
        <v>102.20664138755737</v>
      </c>
      <c r="J156" s="110">
        <v>0</v>
      </c>
      <c r="K156" s="110">
        <v>0</v>
      </c>
    </row>
    <row r="157" spans="1:11">
      <c r="A157" s="111" t="s">
        <v>8</v>
      </c>
      <c r="B157" s="112">
        <v>6901.59</v>
      </c>
      <c r="C157" s="113"/>
      <c r="D157" s="113">
        <v>12000</v>
      </c>
      <c r="E157" s="113">
        <v>12000</v>
      </c>
      <c r="F157" s="113">
        <v>5870.46</v>
      </c>
      <c r="G157" s="113">
        <v>6000</v>
      </c>
      <c r="H157" s="113">
        <f t="shared" si="8"/>
        <v>50</v>
      </c>
      <c r="I157" s="113">
        <f t="shared" si="9"/>
        <v>102.20664138755737</v>
      </c>
      <c r="J157" s="113">
        <v>0</v>
      </c>
      <c r="K157" s="113">
        <v>0</v>
      </c>
    </row>
    <row r="158" spans="1:11">
      <c r="A158" s="108" t="s">
        <v>102</v>
      </c>
      <c r="B158" s="109">
        <v>6901.59</v>
      </c>
      <c r="C158" s="110"/>
      <c r="D158" s="110">
        <v>12000</v>
      </c>
      <c r="E158" s="110">
        <v>12000</v>
      </c>
      <c r="F158" s="110">
        <v>3000</v>
      </c>
      <c r="G158" s="110">
        <v>6000</v>
      </c>
      <c r="H158" s="110">
        <f t="shared" si="8"/>
        <v>50</v>
      </c>
      <c r="I158" s="110">
        <f t="shared" si="9"/>
        <v>200</v>
      </c>
      <c r="J158" s="110">
        <v>0</v>
      </c>
      <c r="K158" s="110">
        <v>0</v>
      </c>
    </row>
    <row r="159" spans="1:11">
      <c r="A159" s="114" t="s">
        <v>103</v>
      </c>
      <c r="B159" s="109">
        <v>6901.59</v>
      </c>
      <c r="C159" s="110"/>
      <c r="D159" s="110">
        <v>12000</v>
      </c>
      <c r="E159" s="110">
        <v>12000</v>
      </c>
      <c r="F159" s="110">
        <v>3000</v>
      </c>
      <c r="G159" s="110">
        <v>6000</v>
      </c>
      <c r="H159" s="110">
        <f t="shared" si="8"/>
        <v>50</v>
      </c>
      <c r="I159" s="110">
        <f t="shared" si="9"/>
        <v>200</v>
      </c>
      <c r="J159" s="110">
        <v>0</v>
      </c>
      <c r="K159" s="110">
        <v>0</v>
      </c>
    </row>
    <row r="160" spans="1:11">
      <c r="A160" s="115" t="s">
        <v>105</v>
      </c>
      <c r="B160" s="109">
        <v>4645.3</v>
      </c>
      <c r="C160" s="110"/>
      <c r="D160" s="110">
        <v>7000</v>
      </c>
      <c r="E160" s="110">
        <v>7000</v>
      </c>
      <c r="F160" s="110">
        <v>2870.46</v>
      </c>
      <c r="G160" s="110">
        <v>3000</v>
      </c>
      <c r="H160" s="110">
        <f t="shared" si="8"/>
        <v>42.857142857142854</v>
      </c>
      <c r="I160" s="110">
        <f t="shared" si="9"/>
        <v>104.51286553374722</v>
      </c>
      <c r="J160" s="110"/>
      <c r="K160" s="116"/>
    </row>
    <row r="161" spans="1:11">
      <c r="A161" s="115" t="s">
        <v>106</v>
      </c>
      <c r="B161" s="109">
        <v>2256.29</v>
      </c>
      <c r="C161" s="110"/>
      <c r="D161" s="110">
        <v>5000</v>
      </c>
      <c r="E161" s="110">
        <v>5000</v>
      </c>
      <c r="F161" s="110">
        <v>2870.46</v>
      </c>
      <c r="G161" s="110">
        <v>3000</v>
      </c>
      <c r="H161" s="110">
        <f t="shared" si="8"/>
        <v>60</v>
      </c>
      <c r="I161" s="110">
        <f t="shared" si="9"/>
        <v>104.51286553374722</v>
      </c>
      <c r="J161" s="110"/>
      <c r="K161" s="116"/>
    </row>
    <row r="162" spans="1:11">
      <c r="A162" s="102" t="s">
        <v>147</v>
      </c>
      <c r="B162" s="103">
        <v>1087767.6100000001</v>
      </c>
      <c r="C162" s="104">
        <v>1080000</v>
      </c>
      <c r="D162" s="104">
        <v>1215000</v>
      </c>
      <c r="E162" s="103">
        <v>1244000</v>
      </c>
      <c r="F162" s="104">
        <v>1252100</v>
      </c>
      <c r="G162" s="104">
        <v>1237000</v>
      </c>
      <c r="H162" s="104">
        <f t="shared" si="8"/>
        <v>101.81069958847738</v>
      </c>
      <c r="I162" s="104">
        <f t="shared" si="9"/>
        <v>98.794026036259083</v>
      </c>
      <c r="J162" s="104">
        <v>1230000</v>
      </c>
      <c r="K162" s="104">
        <v>1230000</v>
      </c>
    </row>
    <row r="163" spans="1:11">
      <c r="A163" s="105" t="s">
        <v>148</v>
      </c>
      <c r="B163" s="106">
        <v>1087767.6100000001</v>
      </c>
      <c r="C163" s="107">
        <v>1080000</v>
      </c>
      <c r="D163" s="107">
        <v>1215000</v>
      </c>
      <c r="E163" s="106">
        <v>1244000</v>
      </c>
      <c r="F163" s="107">
        <v>1252100</v>
      </c>
      <c r="G163" s="107">
        <v>1237000</v>
      </c>
      <c r="H163" s="107">
        <f t="shared" si="8"/>
        <v>101.81069958847738</v>
      </c>
      <c r="I163" s="107">
        <f t="shared" si="9"/>
        <v>98.794026036259083</v>
      </c>
      <c r="J163" s="107">
        <v>1230000</v>
      </c>
      <c r="K163" s="107">
        <v>1230000</v>
      </c>
    </row>
    <row r="164" spans="1:11">
      <c r="A164" s="108" t="s">
        <v>129</v>
      </c>
      <c r="B164" s="109">
        <v>1087767.6100000001</v>
      </c>
      <c r="C164" s="110">
        <v>1080000</v>
      </c>
      <c r="D164" s="110">
        <v>1215000</v>
      </c>
      <c r="E164" s="109">
        <v>1244000</v>
      </c>
      <c r="F164" s="110">
        <v>1252100</v>
      </c>
      <c r="G164" s="110">
        <v>1237000</v>
      </c>
      <c r="H164" s="110">
        <f t="shared" si="8"/>
        <v>101.81069958847738</v>
      </c>
      <c r="I164" s="110">
        <f t="shared" si="9"/>
        <v>98.794026036259083</v>
      </c>
      <c r="J164" s="110">
        <v>1230000</v>
      </c>
      <c r="K164" s="110">
        <v>1230000</v>
      </c>
    </row>
    <row r="165" spans="1:11" ht="23.25">
      <c r="A165" s="111" t="s">
        <v>24</v>
      </c>
      <c r="B165" s="112">
        <v>1087767.6100000001</v>
      </c>
      <c r="C165" s="113">
        <v>1080000</v>
      </c>
      <c r="D165" s="113">
        <v>1215000</v>
      </c>
      <c r="E165" s="112">
        <v>1244000</v>
      </c>
      <c r="F165" s="113">
        <v>1252100</v>
      </c>
      <c r="G165" s="113">
        <v>1237000</v>
      </c>
      <c r="H165" s="113">
        <f t="shared" si="8"/>
        <v>101.81069958847738</v>
      </c>
      <c r="I165" s="113">
        <f t="shared" si="9"/>
        <v>98.794026036259083</v>
      </c>
      <c r="J165" s="113">
        <v>1230000</v>
      </c>
      <c r="K165" s="113">
        <v>1230000</v>
      </c>
    </row>
    <row r="166" spans="1:11">
      <c r="A166" s="108" t="s">
        <v>102</v>
      </c>
      <c r="B166" s="109">
        <v>1087767.6100000001</v>
      </c>
      <c r="C166" s="110">
        <f>SUM(C167+C172+C173)</f>
        <v>1080000</v>
      </c>
      <c r="D166" s="110">
        <v>1215000</v>
      </c>
      <c r="E166" s="109">
        <v>1244000</v>
      </c>
      <c r="F166" s="110">
        <f>SUM(F167+F171+F173)</f>
        <v>1252100</v>
      </c>
      <c r="G166" s="110">
        <v>1237000</v>
      </c>
      <c r="H166" s="110">
        <f t="shared" si="8"/>
        <v>101.81069958847738</v>
      </c>
      <c r="I166" s="110">
        <f t="shared" si="9"/>
        <v>98.794026036259083</v>
      </c>
      <c r="J166" s="110">
        <v>1230000</v>
      </c>
      <c r="K166" s="110">
        <v>1230000</v>
      </c>
    </row>
    <row r="167" spans="1:11">
      <c r="A167" s="114" t="s">
        <v>110</v>
      </c>
      <c r="B167" s="109">
        <v>1081110.68</v>
      </c>
      <c r="C167" s="110">
        <f>SUM(C168:C170)</f>
        <v>1066000</v>
      </c>
      <c r="D167" s="110">
        <v>1230000</v>
      </c>
      <c r="E167" s="109">
        <f>SUM(E168:E170)</f>
        <v>1230000</v>
      </c>
      <c r="F167" s="110">
        <f>SUM(F168:F170)</f>
        <v>1245000</v>
      </c>
      <c r="G167" s="110">
        <v>1230000</v>
      </c>
      <c r="H167" s="110">
        <f t="shared" si="8"/>
        <v>100</v>
      </c>
      <c r="I167" s="110">
        <f t="shared" si="9"/>
        <v>98.795180722891558</v>
      </c>
      <c r="J167" s="110">
        <v>1230000</v>
      </c>
      <c r="K167" s="110">
        <v>1230000</v>
      </c>
    </row>
    <row r="168" spans="1:11">
      <c r="A168" s="115" t="s">
        <v>111</v>
      </c>
      <c r="B168" s="109">
        <v>899221.42</v>
      </c>
      <c r="C168" s="110">
        <v>880000</v>
      </c>
      <c r="D168" s="110">
        <v>1000000</v>
      </c>
      <c r="E168" s="109">
        <v>1015000</v>
      </c>
      <c r="F168" s="110">
        <v>1025000</v>
      </c>
      <c r="G168" s="110">
        <v>1015000</v>
      </c>
      <c r="H168" s="110">
        <f t="shared" si="8"/>
        <v>101.49999999999999</v>
      </c>
      <c r="I168" s="110">
        <f t="shared" si="9"/>
        <v>99.024390243902445</v>
      </c>
      <c r="J168" s="110"/>
      <c r="K168" s="116"/>
    </row>
    <row r="169" spans="1:11">
      <c r="A169" s="115" t="s">
        <v>112</v>
      </c>
      <c r="B169" s="109">
        <v>33465.519999999997</v>
      </c>
      <c r="C169" s="110">
        <v>36000</v>
      </c>
      <c r="D169" s="110">
        <v>36000</v>
      </c>
      <c r="E169" s="109">
        <v>45000</v>
      </c>
      <c r="F169" s="110">
        <v>45000</v>
      </c>
      <c r="G169" s="110">
        <v>45000</v>
      </c>
      <c r="H169" s="110">
        <f t="shared" si="8"/>
        <v>125</v>
      </c>
      <c r="I169" s="110">
        <f t="shared" si="9"/>
        <v>100</v>
      </c>
      <c r="J169" s="110"/>
      <c r="K169" s="116"/>
    </row>
    <row r="170" spans="1:11">
      <c r="A170" s="115" t="s">
        <v>113</v>
      </c>
      <c r="B170" s="109">
        <v>148423.74</v>
      </c>
      <c r="C170" s="110">
        <v>150000</v>
      </c>
      <c r="D170" s="110">
        <v>165000</v>
      </c>
      <c r="E170" s="109">
        <v>170000</v>
      </c>
      <c r="F170" s="110">
        <v>175000</v>
      </c>
      <c r="G170" s="110">
        <v>170000</v>
      </c>
      <c r="H170" s="110">
        <f t="shared" si="8"/>
        <v>103.03030303030303</v>
      </c>
      <c r="I170" s="110">
        <f t="shared" si="9"/>
        <v>97.142857142857139</v>
      </c>
      <c r="J170" s="110"/>
      <c r="K170" s="116"/>
    </row>
    <row r="171" spans="1:11">
      <c r="A171" s="114" t="s">
        <v>103</v>
      </c>
      <c r="B171" s="109">
        <v>3763.94</v>
      </c>
      <c r="C171" s="110">
        <v>10000</v>
      </c>
      <c r="D171" s="110">
        <v>10000</v>
      </c>
      <c r="E171" s="109">
        <v>10000</v>
      </c>
      <c r="F171" s="110">
        <v>5000</v>
      </c>
      <c r="G171" s="110">
        <v>5000</v>
      </c>
      <c r="H171" s="110">
        <f t="shared" si="8"/>
        <v>50</v>
      </c>
      <c r="I171" s="110">
        <f t="shared" si="9"/>
        <v>100</v>
      </c>
      <c r="J171" s="110">
        <v>0</v>
      </c>
      <c r="K171" s="110">
        <v>0</v>
      </c>
    </row>
    <row r="172" spans="1:11">
      <c r="A172" s="115" t="s">
        <v>107</v>
      </c>
      <c r="B172" s="109">
        <v>3763.94</v>
      </c>
      <c r="C172" s="110">
        <v>10000</v>
      </c>
      <c r="D172" s="110">
        <v>10000</v>
      </c>
      <c r="E172" s="109">
        <v>10000</v>
      </c>
      <c r="F172" s="110">
        <v>5000</v>
      </c>
      <c r="G172" s="110">
        <v>5000</v>
      </c>
      <c r="H172" s="110">
        <f t="shared" si="8"/>
        <v>50</v>
      </c>
      <c r="I172" s="110">
        <f t="shared" si="9"/>
        <v>100</v>
      </c>
      <c r="J172" s="110"/>
      <c r="K172" s="116"/>
    </row>
    <row r="173" spans="1:11">
      <c r="A173" s="114" t="s">
        <v>114</v>
      </c>
      <c r="B173" s="109">
        <v>2893</v>
      </c>
      <c r="C173" s="110">
        <v>4000</v>
      </c>
      <c r="D173" s="110">
        <v>4000</v>
      </c>
      <c r="E173" s="109">
        <v>4000</v>
      </c>
      <c r="F173" s="110">
        <v>2100</v>
      </c>
      <c r="G173" s="110">
        <v>2000</v>
      </c>
      <c r="H173" s="110">
        <f t="shared" si="8"/>
        <v>50</v>
      </c>
      <c r="I173" s="110">
        <f t="shared" si="9"/>
        <v>95.238095238095227</v>
      </c>
      <c r="J173" s="110">
        <v>0</v>
      </c>
      <c r="K173" s="110">
        <v>0</v>
      </c>
    </row>
    <row r="174" spans="1:11">
      <c r="A174" s="115" t="s">
        <v>115</v>
      </c>
      <c r="B174" s="109">
        <v>2893</v>
      </c>
      <c r="C174" s="110">
        <v>4000</v>
      </c>
      <c r="D174" s="110">
        <v>4000</v>
      </c>
      <c r="E174" s="109">
        <v>4000</v>
      </c>
      <c r="F174" s="110">
        <v>2100</v>
      </c>
      <c r="G174" s="110">
        <v>2000</v>
      </c>
      <c r="H174" s="110">
        <f t="shared" si="8"/>
        <v>50</v>
      </c>
      <c r="I174" s="110">
        <f t="shared" si="9"/>
        <v>95.238095238095227</v>
      </c>
      <c r="J174" s="110"/>
      <c r="K174" s="116"/>
    </row>
  </sheetData>
  <pageMargins left="0.11811023622047245" right="0.11811023622047245" top="0.19685039370078741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A30" sqref="A30"/>
    </sheetView>
  </sheetViews>
  <sheetFormatPr defaultRowHeight="15"/>
  <cols>
    <col min="1" max="1" width="37" customWidth="1"/>
    <col min="2" max="2" width="19.28515625" customWidth="1"/>
    <col min="3" max="3" width="20" customWidth="1"/>
    <col min="4" max="5" width="20.85546875" customWidth="1"/>
    <col min="6" max="6" width="19.5703125" customWidth="1"/>
  </cols>
  <sheetData>
    <row r="1" spans="1:6" s="1" customFormat="1"/>
    <row r="2" spans="1:6" s="1" customFormat="1" ht="15.75" thickBot="1"/>
    <row r="3" spans="1:6" ht="26.2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34.5">
      <c r="A4" s="4" t="s">
        <v>6</v>
      </c>
      <c r="B4" s="6">
        <v>-1323816</v>
      </c>
      <c r="C4" s="6">
        <v>145346</v>
      </c>
      <c r="D4" s="6">
        <v>1469162</v>
      </c>
      <c r="E4" s="5">
        <v>1404396</v>
      </c>
      <c r="F4" s="6">
        <v>1404396</v>
      </c>
    </row>
    <row r="5" spans="1:6">
      <c r="A5" s="8" t="s">
        <v>7</v>
      </c>
      <c r="B5" s="10">
        <v>-1323816</v>
      </c>
      <c r="C5" s="10">
        <v>145346</v>
      </c>
      <c r="D5" s="10">
        <v>1469162</v>
      </c>
      <c r="E5" s="9">
        <v>1404396</v>
      </c>
      <c r="F5" s="10">
        <v>1404396</v>
      </c>
    </row>
    <row r="6" spans="1:6">
      <c r="A6" s="11" t="s">
        <v>8</v>
      </c>
      <c r="B6" s="13">
        <v>-2000</v>
      </c>
      <c r="C6" s="13">
        <v>15366</v>
      </c>
      <c r="D6" s="13">
        <v>17366</v>
      </c>
      <c r="E6" s="12">
        <v>17366</v>
      </c>
      <c r="F6" s="13">
        <v>17366</v>
      </c>
    </row>
    <row r="7" spans="1:6" ht="26.25">
      <c r="A7" s="16" t="s">
        <v>9</v>
      </c>
      <c r="B7" s="17">
        <v>-2000</v>
      </c>
      <c r="C7" s="17">
        <v>15366</v>
      </c>
      <c r="D7" s="17">
        <v>17366</v>
      </c>
      <c r="E7" s="5">
        <v>17366</v>
      </c>
      <c r="F7" s="17">
        <v>17366</v>
      </c>
    </row>
    <row r="8" spans="1:6">
      <c r="A8" s="11" t="s">
        <v>10</v>
      </c>
      <c r="B8" s="13">
        <v>-14000</v>
      </c>
      <c r="C8" s="15">
        <v>0</v>
      </c>
      <c r="D8" s="13">
        <v>14000</v>
      </c>
      <c r="E8" s="12">
        <v>10000</v>
      </c>
      <c r="F8" s="13">
        <v>10000</v>
      </c>
    </row>
    <row r="9" spans="1:6" ht="39">
      <c r="A9" s="16" t="s">
        <v>11</v>
      </c>
      <c r="B9" s="17">
        <v>-10000</v>
      </c>
      <c r="C9" s="18">
        <v>0</v>
      </c>
      <c r="D9" s="17">
        <v>10000</v>
      </c>
      <c r="E9" s="5">
        <v>10000</v>
      </c>
      <c r="F9" s="17">
        <v>10000</v>
      </c>
    </row>
    <row r="10" spans="1:6">
      <c r="A10" s="16" t="s">
        <v>12</v>
      </c>
      <c r="B10" s="17">
        <v>-4000</v>
      </c>
      <c r="C10" s="18">
        <v>0</v>
      </c>
      <c r="D10" s="17">
        <v>4000</v>
      </c>
      <c r="E10" s="7">
        <v>0</v>
      </c>
      <c r="F10" s="18">
        <v>0</v>
      </c>
    </row>
    <row r="11" spans="1:6">
      <c r="A11" s="11" t="s">
        <v>13</v>
      </c>
      <c r="B11" s="15">
        <v>800</v>
      </c>
      <c r="C11" s="13">
        <v>129980</v>
      </c>
      <c r="D11" s="13">
        <v>129180</v>
      </c>
      <c r="E11" s="12">
        <v>129180</v>
      </c>
      <c r="F11" s="13">
        <v>129180</v>
      </c>
    </row>
    <row r="12" spans="1:6" ht="26.25">
      <c r="A12" s="16" t="s">
        <v>9</v>
      </c>
      <c r="B12" s="18">
        <v>800</v>
      </c>
      <c r="C12" s="17">
        <v>129980</v>
      </c>
      <c r="D12" s="17">
        <v>129180</v>
      </c>
      <c r="E12" s="5">
        <v>129180</v>
      </c>
      <c r="F12" s="17">
        <v>129180</v>
      </c>
    </row>
    <row r="13" spans="1:6">
      <c r="A13" s="19" t="s">
        <v>14</v>
      </c>
      <c r="B13" s="18">
        <v>-50</v>
      </c>
      <c r="C13" s="19"/>
      <c r="D13" s="18">
        <v>50</v>
      </c>
      <c r="E13" s="7">
        <v>50</v>
      </c>
      <c r="F13" s="18">
        <v>50</v>
      </c>
    </row>
    <row r="14" spans="1:6">
      <c r="A14" s="11" t="s">
        <v>15</v>
      </c>
      <c r="B14" s="15">
        <v>-50</v>
      </c>
      <c r="C14" s="15">
        <v>0</v>
      </c>
      <c r="D14" s="15">
        <v>50</v>
      </c>
      <c r="E14" s="14">
        <v>50</v>
      </c>
      <c r="F14" s="15">
        <v>50</v>
      </c>
    </row>
    <row r="15" spans="1:6">
      <c r="A15" s="11" t="s">
        <v>16</v>
      </c>
      <c r="B15" s="15">
        <v>-50</v>
      </c>
      <c r="C15" s="15">
        <v>0</v>
      </c>
      <c r="D15" s="15">
        <v>50</v>
      </c>
      <c r="E15" s="14">
        <v>50</v>
      </c>
      <c r="F15" s="15">
        <v>50</v>
      </c>
    </row>
    <row r="16" spans="1:6" ht="26.25">
      <c r="A16" s="11" t="s">
        <v>17</v>
      </c>
      <c r="B16" s="15">
        <v>-50</v>
      </c>
      <c r="C16" s="15">
        <v>0</v>
      </c>
      <c r="D16" s="15">
        <v>50</v>
      </c>
      <c r="E16" s="14">
        <v>50</v>
      </c>
      <c r="F16" s="15">
        <v>50</v>
      </c>
    </row>
    <row r="17" spans="1:6">
      <c r="A17" s="16" t="s">
        <v>18</v>
      </c>
      <c r="B17" s="18">
        <v>-50</v>
      </c>
      <c r="C17" s="18">
        <v>0</v>
      </c>
      <c r="D17" s="18">
        <v>50</v>
      </c>
      <c r="E17" s="7">
        <v>50</v>
      </c>
      <c r="F17" s="18">
        <v>50</v>
      </c>
    </row>
    <row r="18" spans="1:6">
      <c r="A18" s="19" t="s">
        <v>19</v>
      </c>
      <c r="B18" s="17">
        <v>-7800</v>
      </c>
      <c r="C18" s="19"/>
      <c r="D18" s="17">
        <v>7800</v>
      </c>
      <c r="E18" s="5">
        <v>7800</v>
      </c>
      <c r="F18" s="17">
        <v>7800</v>
      </c>
    </row>
    <row r="19" spans="1:6" ht="26.25">
      <c r="A19" s="11" t="s">
        <v>20</v>
      </c>
      <c r="B19" s="13">
        <v>-7800</v>
      </c>
      <c r="C19" s="15">
        <v>0</v>
      </c>
      <c r="D19" s="13">
        <v>7800</v>
      </c>
      <c r="E19" s="12">
        <v>7800</v>
      </c>
      <c r="F19" s="13">
        <v>7800</v>
      </c>
    </row>
    <row r="20" spans="1:6" ht="39">
      <c r="A20" s="16" t="s">
        <v>21</v>
      </c>
      <c r="B20" s="17">
        <v>-7800</v>
      </c>
      <c r="C20" s="18">
        <v>0</v>
      </c>
      <c r="D20" s="17">
        <v>7800</v>
      </c>
      <c r="E20" s="5">
        <v>7800</v>
      </c>
      <c r="F20" s="17">
        <v>7800</v>
      </c>
    </row>
    <row r="21" spans="1:6">
      <c r="A21" s="19" t="s">
        <v>22</v>
      </c>
      <c r="B21" s="17">
        <v>-1280606</v>
      </c>
      <c r="C21" s="19"/>
      <c r="D21" s="17">
        <v>1280606</v>
      </c>
      <c r="E21" s="5">
        <v>1230000</v>
      </c>
      <c r="F21" s="17">
        <v>1230000</v>
      </c>
    </row>
    <row r="22" spans="1:6">
      <c r="A22" s="11" t="s">
        <v>23</v>
      </c>
      <c r="B22" s="13">
        <v>-1237000</v>
      </c>
      <c r="C22" s="15">
        <v>0</v>
      </c>
      <c r="D22" s="13">
        <v>1237000</v>
      </c>
      <c r="E22" s="12">
        <v>1230000</v>
      </c>
      <c r="F22" s="13">
        <v>1230000</v>
      </c>
    </row>
    <row r="23" spans="1:6" ht="26.25">
      <c r="A23" s="11" t="s">
        <v>24</v>
      </c>
      <c r="B23" s="13">
        <v>-1237000</v>
      </c>
      <c r="C23" s="15">
        <v>0</v>
      </c>
      <c r="D23" s="13">
        <v>1237000</v>
      </c>
      <c r="E23" s="12">
        <v>1230000</v>
      </c>
      <c r="F23" s="13">
        <v>1230000</v>
      </c>
    </row>
    <row r="24" spans="1:6" ht="26.25">
      <c r="A24" s="16" t="s">
        <v>25</v>
      </c>
      <c r="B24" s="17">
        <v>-1237000</v>
      </c>
      <c r="C24" s="18">
        <v>0</v>
      </c>
      <c r="D24" s="17">
        <v>1237000</v>
      </c>
      <c r="E24" s="5">
        <v>1230000</v>
      </c>
      <c r="F24" s="17">
        <v>1230000</v>
      </c>
    </row>
    <row r="25" spans="1:6">
      <c r="A25" s="11" t="s">
        <v>26</v>
      </c>
      <c r="B25" s="13">
        <v>-43606</v>
      </c>
      <c r="C25" s="15">
        <v>0</v>
      </c>
      <c r="D25" s="13">
        <v>43606</v>
      </c>
      <c r="E25" s="14">
        <v>0</v>
      </c>
      <c r="F25" s="15">
        <v>0</v>
      </c>
    </row>
    <row r="26" spans="1:6" ht="26.25">
      <c r="A26" s="11" t="s">
        <v>27</v>
      </c>
      <c r="B26" s="13">
        <v>-43606</v>
      </c>
      <c r="C26" s="15">
        <v>0</v>
      </c>
      <c r="D26" s="13">
        <v>43606</v>
      </c>
      <c r="E26" s="14">
        <v>0</v>
      </c>
      <c r="F26" s="15">
        <v>0</v>
      </c>
    </row>
    <row r="27" spans="1:6" ht="26.25">
      <c r="A27" s="16" t="s">
        <v>25</v>
      </c>
      <c r="B27" s="17">
        <v>-13606</v>
      </c>
      <c r="C27" s="18">
        <v>0</v>
      </c>
      <c r="D27" s="17">
        <v>13606</v>
      </c>
      <c r="E27" s="7">
        <v>0</v>
      </c>
      <c r="F27" s="18">
        <v>0</v>
      </c>
    </row>
    <row r="28" spans="1:6">
      <c r="A28" s="16" t="s">
        <v>12</v>
      </c>
      <c r="B28" s="17">
        <v>-30000</v>
      </c>
      <c r="C28" s="18">
        <v>0</v>
      </c>
      <c r="D28" s="17">
        <v>30000</v>
      </c>
      <c r="E28" s="7">
        <v>0</v>
      </c>
      <c r="F28" s="18">
        <v>0</v>
      </c>
    </row>
    <row r="29" spans="1:6">
      <c r="A29" s="19" t="s">
        <v>28</v>
      </c>
      <c r="B29" s="17">
        <v>-10000</v>
      </c>
      <c r="C29" s="19"/>
      <c r="D29" s="17">
        <v>10000</v>
      </c>
      <c r="E29" s="5">
        <v>10000</v>
      </c>
      <c r="F29" s="17">
        <v>10000</v>
      </c>
    </row>
    <row r="30" spans="1:6">
      <c r="A30" s="11" t="s">
        <v>29</v>
      </c>
      <c r="B30" s="13">
        <v>-10000</v>
      </c>
      <c r="C30" s="15">
        <v>0</v>
      </c>
      <c r="D30" s="13">
        <v>10000</v>
      </c>
      <c r="E30" s="12">
        <v>10000</v>
      </c>
      <c r="F30" s="13">
        <v>10000</v>
      </c>
    </row>
    <row r="31" spans="1:6">
      <c r="A31" s="11" t="s">
        <v>30</v>
      </c>
      <c r="B31" s="13">
        <v>-10000</v>
      </c>
      <c r="C31" s="15">
        <v>0</v>
      </c>
      <c r="D31" s="13">
        <v>10000</v>
      </c>
      <c r="E31" s="12">
        <v>10000</v>
      </c>
      <c r="F31" s="13">
        <v>10000</v>
      </c>
    </row>
    <row r="32" spans="1:6" ht="39">
      <c r="A32" s="16" t="s">
        <v>11</v>
      </c>
      <c r="B32" s="17">
        <v>-10000</v>
      </c>
      <c r="C32" s="18">
        <v>0</v>
      </c>
      <c r="D32" s="17">
        <v>10000</v>
      </c>
      <c r="E32" s="5">
        <v>10000</v>
      </c>
      <c r="F32" s="17">
        <v>10000</v>
      </c>
    </row>
    <row r="33" spans="1:6">
      <c r="A33" s="19" t="s">
        <v>31</v>
      </c>
      <c r="B33" s="17">
        <v>-10160</v>
      </c>
      <c r="C33" s="19"/>
      <c r="D33" s="17">
        <v>10160</v>
      </c>
      <c r="E33" s="3"/>
      <c r="F33" s="19"/>
    </row>
    <row r="34" spans="1:6" ht="26.25">
      <c r="A34" s="11" t="s">
        <v>32</v>
      </c>
      <c r="B34" s="13">
        <v>-10160</v>
      </c>
      <c r="C34" s="15">
        <v>0</v>
      </c>
      <c r="D34" s="13">
        <v>10160</v>
      </c>
      <c r="E34" s="14">
        <v>0</v>
      </c>
      <c r="F34" s="15">
        <v>0</v>
      </c>
    </row>
    <row r="35" spans="1:6" ht="39">
      <c r="A35" s="11" t="s">
        <v>33</v>
      </c>
      <c r="B35" s="13">
        <v>-10160</v>
      </c>
      <c r="C35" s="15">
        <v>0</v>
      </c>
      <c r="D35" s="13">
        <v>10160</v>
      </c>
      <c r="E35" s="14">
        <v>0</v>
      </c>
      <c r="F35" s="15">
        <v>0</v>
      </c>
    </row>
    <row r="36" spans="1:6" ht="26.25">
      <c r="A36" s="16" t="s">
        <v>34</v>
      </c>
      <c r="B36" s="18">
        <v>-160</v>
      </c>
      <c r="C36" s="18">
        <v>0</v>
      </c>
      <c r="D36" s="18">
        <v>160</v>
      </c>
      <c r="E36" s="7">
        <v>0</v>
      </c>
      <c r="F36" s="18">
        <v>0</v>
      </c>
    </row>
    <row r="37" spans="1:6">
      <c r="A37" s="16" t="s">
        <v>12</v>
      </c>
      <c r="B37" s="17">
        <v>-10000</v>
      </c>
      <c r="C37" s="18">
        <v>0</v>
      </c>
      <c r="D37" s="17">
        <v>10000</v>
      </c>
      <c r="E37" s="7">
        <v>0</v>
      </c>
      <c r="F37" s="1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OPĆI DIO-SAŽETAK</vt:lpstr>
      <vt:lpstr>RAČUN PR I RA-EKONOMSKA</vt:lpstr>
      <vt:lpstr>RAČUN PR I RA - FUNKCIJSKA</vt:lpstr>
      <vt:lpstr>RAČUN FINANCIRANJA</vt:lpstr>
      <vt:lpstr>POSEBNI DIO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cp:lastPrinted>2023-12-15T12:51:48Z</cp:lastPrinted>
  <dcterms:created xsi:type="dcterms:W3CDTF">2023-09-13T12:46:22Z</dcterms:created>
  <dcterms:modified xsi:type="dcterms:W3CDTF">2023-12-15T12:52:48Z</dcterms:modified>
</cp:coreProperties>
</file>