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čunovodstvo\Desktop\FINANCIJE 2024\3. REBALANS\"/>
    </mc:Choice>
  </mc:AlternateContent>
  <xr:revisionPtr revIDLastSave="0" documentId="13_ncr:1_{E097FBA1-1D91-4C38-862A-22485A428BC8}" xr6:coauthVersionLast="37" xr6:coauthVersionMax="37" xr10:uidLastSave="{00000000-0000-0000-0000-000000000000}"/>
  <bookViews>
    <workbookView xWindow="0" yWindow="0" windowWidth="21570" windowHeight="7980" tabRatio="713" xr2:uid="{C546F307-E967-4938-9E34-1343E9AC25D6}"/>
  </bookViews>
  <sheets>
    <sheet name="OPĆI DIO SAŽETAK" sheetId="1" r:id="rId1"/>
    <sheet name="PR I RA - EKONOM KLAS" sheetId="2" r:id="rId2"/>
    <sheet name="PR I RA PO IZVOR" sheetId="3" r:id="rId3"/>
    <sheet name="RA FUNKC KLAS" sheetId="4" r:id="rId4"/>
    <sheet name="RAČUN FINANCIRANJA- EKONOM KLAS" sheetId="5" r:id="rId5"/>
    <sheet name="RAČUN FINANCIRANJA - IZVOR" sheetId="6" r:id="rId6"/>
    <sheet name="POSEBNI DIO" sheetId="7" r:id="rId7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7" l="1"/>
  <c r="F23" i="7" l="1"/>
  <c r="E52" i="7"/>
  <c r="C13" i="1"/>
  <c r="D13" i="1"/>
  <c r="F13" i="1"/>
  <c r="B13" i="1"/>
  <c r="C16" i="1"/>
  <c r="D16" i="1"/>
  <c r="F16" i="1"/>
  <c r="B16" i="1"/>
  <c r="D74" i="3" l="1"/>
  <c r="D75" i="3"/>
  <c r="D76" i="3"/>
  <c r="D6" i="2" l="1"/>
  <c r="D7" i="2"/>
  <c r="D20" i="2"/>
  <c r="D21" i="2"/>
  <c r="D7" i="3"/>
  <c r="D8" i="3"/>
  <c r="D6" i="3" s="1"/>
  <c r="D8" i="4"/>
  <c r="D17" i="4"/>
  <c r="D3" i="7"/>
  <c r="E13" i="1" l="1"/>
  <c r="E16" i="1"/>
  <c r="E18" i="1"/>
  <c r="G4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80" i="7"/>
  <c r="G81" i="7"/>
  <c r="G82" i="7"/>
  <c r="G3" i="7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4" i="7"/>
  <c r="E25" i="7"/>
  <c r="E26" i="7"/>
  <c r="E27" i="7"/>
  <c r="E28" i="7"/>
  <c r="E29" i="7"/>
  <c r="E23" i="7" s="1"/>
  <c r="E30" i="7"/>
  <c r="E31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9" i="7"/>
  <c r="E81" i="7"/>
  <c r="E82" i="7"/>
  <c r="E3" i="7"/>
  <c r="D29" i="1" l="1"/>
  <c r="C29" i="1"/>
  <c r="B29" i="1"/>
  <c r="B18" i="1" l="1"/>
  <c r="C15" i="2" l="1"/>
  <c r="D15" i="2"/>
  <c r="B15" i="2"/>
  <c r="C13" i="2"/>
  <c r="D13" i="2"/>
  <c r="B13" i="2"/>
  <c r="B7" i="2"/>
  <c r="C7" i="2"/>
  <c r="C21" i="2"/>
  <c r="B21" i="2"/>
  <c r="B20" i="2" s="1"/>
  <c r="C27" i="2"/>
  <c r="D27" i="2"/>
  <c r="B27" i="2"/>
  <c r="B6" i="2" l="1"/>
</calcChain>
</file>

<file path=xl/sharedStrings.xml><?xml version="1.0" encoding="utf-8"?>
<sst xmlns="http://schemas.openxmlformats.org/spreadsheetml/2006/main" count="382" uniqueCount="155">
  <si>
    <t>B) RAČUN FINANCIRANJA</t>
  </si>
  <si>
    <t>B2) RAČUN FINANCIRANJA PREMA IZVORIMA FINANCIRANJA</t>
  </si>
  <si>
    <t>Razred</t>
  </si>
  <si>
    <t>Skupina</t>
  </si>
  <si>
    <t>Izvor</t>
  </si>
  <si>
    <t>Naziv</t>
  </si>
  <si>
    <t>PLAN 2024</t>
  </si>
  <si>
    <t>RAZLIKA</t>
  </si>
  <si>
    <t>Primici od financijske imovine i zaduživanja</t>
  </si>
  <si>
    <t>Primici od zaduživanja</t>
  </si>
  <si>
    <t>Namjenski primici od zaduživanja</t>
  </si>
  <si>
    <t>Izdaci za financijsku imovinu i otplate zajmova</t>
  </si>
  <si>
    <t>Izdaci za otplatu glavnice primljenih kredita i zajmova</t>
  </si>
  <si>
    <t>1. REBALANS</t>
  </si>
  <si>
    <t xml:space="preserve">B1) RAČUN FINANCIRANJA PREMA EKONOMSKOJ KLASIFIKACIJI </t>
  </si>
  <si>
    <t>SKUPINA</t>
  </si>
  <si>
    <t>ODJELJAK</t>
  </si>
  <si>
    <t>844</t>
  </si>
  <si>
    <t>Primljeni krediti i zajmovi od kreditnih i ostalih financijskih institucija izvan javnog sektora</t>
  </si>
  <si>
    <t>Primljeni krediti od tuzemnih kreditnih institucija izvan javnog sektora</t>
  </si>
  <si>
    <t>Primljeni zajmovi od tuzemnih osiguravajućih društava izvan javnog sektora</t>
  </si>
  <si>
    <t>Primljeni zajmovi od ostalih tuzemnih financijskih institucija izvan javnog sektora</t>
  </si>
  <si>
    <t>Primljeni krediti od inozemnih kreditnih institucija</t>
  </si>
  <si>
    <t>Primljeni zajmovi od inozemnih osiguravajućih društava</t>
  </si>
  <si>
    <t>Primljeni zajmovi od ostalih inozemnih financijskih institucija</t>
  </si>
  <si>
    <t>Otplata glavnice primljenih kredita i zajmova od međunarodnih organizacija, institucija i tijela EU te inozemnih vlada</t>
  </si>
  <si>
    <t>Otplata glavnice primljenih kredita i zajmova od kreditnih i ostalih financijskih institucija izvan javnog sektora</t>
  </si>
  <si>
    <t>5443</t>
  </si>
  <si>
    <t>Otplata glavnice primljenih kredita od tuzemnih kreditnih institucija izvan javnog sektora</t>
  </si>
  <si>
    <t>5444</t>
  </si>
  <si>
    <t>Otplata glavnice primljenih zajmova od tuzemnih osiguravajućih društava izvan javnog sektora</t>
  </si>
  <si>
    <t>5445</t>
  </si>
  <si>
    <t>Otplata glavnice primljenih zajmova od ostalih tuzemnih financijskih institucija izvan javnog sektora</t>
  </si>
  <si>
    <t>5446</t>
  </si>
  <si>
    <t>Otplata glavnice primljenih kredita od inozemnih kreditnih institucija</t>
  </si>
  <si>
    <t>5447</t>
  </si>
  <si>
    <t>Otplata glavnice primljenih zajmova od inozemnih osiguravajućih društava</t>
  </si>
  <si>
    <t>5448</t>
  </si>
  <si>
    <t>Otplata glavnice primljenih zajmova od ostalih inozemnih financijskih institucija</t>
  </si>
  <si>
    <t>Oznaka</t>
  </si>
  <si>
    <t>SVEUKUPNO</t>
  </si>
  <si>
    <t>Program: 123 Zakonski standard javnih ustanova SŠ</t>
  </si>
  <si>
    <t>A100037 Odgojnoobrazovno, administrativno i tehničko osoblje</t>
  </si>
  <si>
    <t>izvor: 05 Pomoći</t>
  </si>
  <si>
    <t>32 Materijalni rashodi</t>
  </si>
  <si>
    <t>34 Financijski rashodi</t>
  </si>
  <si>
    <t>A100037A Odgojnoobrazovno, administrativno i tehničko osoblje - POSEBNI DIO</t>
  </si>
  <si>
    <t>A100038 Operativni plan TIO - SŠ</t>
  </si>
  <si>
    <t>Program: 125 Program javnih potreba iznad standarda - vlastiti prihodi</t>
  </si>
  <si>
    <t>A100042 Javne potrebe iznad standarda-vlastiti prihodi</t>
  </si>
  <si>
    <t>izvor: 03 Vlastiti prihodi</t>
  </si>
  <si>
    <t>31 Rashodi za zaposlene</t>
  </si>
  <si>
    <t>37 Naknade građanima i kućanstvima na temelju osiguranja i druge naknade</t>
  </si>
  <si>
    <t>42 Rashodi za nabavu proizvedene dugotrajne imovine</t>
  </si>
  <si>
    <t>Program: 141 Javne potrebe iznad zakonskog standarda SŠ</t>
  </si>
  <si>
    <t>A100078 Županijske javne potrebe SŠ</t>
  </si>
  <si>
    <t>izvor: 01 Opći prihodi i primici</t>
  </si>
  <si>
    <t>45 Rashodi za dodatna ulaganja na nefinancijskoj imovini</t>
  </si>
  <si>
    <t>A100142B Prihodi od nefinancijske imovine i nadoknade štete s osnova osiguranja</t>
  </si>
  <si>
    <t>Izvor: 7 Namjenski primici od zaduživanja</t>
  </si>
  <si>
    <t>Izvor: 71 Namjenski primici od zaduživanja</t>
  </si>
  <si>
    <t>izvor: 711 Prihodi od nefinancijske imovine i nadoknade štete s osnova osiguranja</t>
  </si>
  <si>
    <t>A100159A Javne potrebe iznad standarda - donacije</t>
  </si>
  <si>
    <t>Izvor: 6 DONACIJE</t>
  </si>
  <si>
    <t>Izvor: 61 Donacije</t>
  </si>
  <si>
    <t>izvor: 611 Donacije</t>
  </si>
  <si>
    <t>A100161A Javne potrebe iznad standarda - OSTALO</t>
  </si>
  <si>
    <t>Izvor: 4 Prihodi za posebne namjene</t>
  </si>
  <si>
    <t>izvor: 432 PRIHODI ZA POSEBNE NAMJENE - korisnici</t>
  </si>
  <si>
    <t>A100162A Prijenos sredstava od nenadležnih proračuna</t>
  </si>
  <si>
    <t>Izvor: 5 POMOĆI</t>
  </si>
  <si>
    <t>izvor: 503 POMOĆI IZ NENADLEŽNIH PRORAČUNA - KORISNICI</t>
  </si>
  <si>
    <t>38 Ostali rashodi</t>
  </si>
  <si>
    <t>A100163A Javne potrebe iznad standarda - EU PROJEKTI</t>
  </si>
  <si>
    <t>izvor: 56 Fondovi EU-a</t>
  </si>
  <si>
    <t>izvor: 560 POMOĆI-FOND EU KORISNICI</t>
  </si>
  <si>
    <t>A100166A Prihod od financijske imovine - korisnici</t>
  </si>
  <si>
    <t>Izvor: 1 OPĆI PRIHODI I PRIMICI</t>
  </si>
  <si>
    <t>Izvor: 11 Opći prihodi i primici</t>
  </si>
  <si>
    <t>Izvor: 111 Porezni i ostali prihodi</t>
  </si>
  <si>
    <t>izvor: 1110 OPĆI PRIHODI I PRIMICI KORISNICI</t>
  </si>
  <si>
    <t>A100218 Financiranje deficitarnih zanimanja</t>
  </si>
  <si>
    <t>Program: 157 Javne potrebe iznad zakonskog standarda u školstvu - ostali korisnici</t>
  </si>
  <si>
    <t>A100208 KARADAR</t>
  </si>
  <si>
    <t>Program: 201 MZOS- Plaće SŠ</t>
  </si>
  <si>
    <t>A200201 MZOS- Plaće SŠ</t>
  </si>
  <si>
    <t>Izvor: 51 Pomoći</t>
  </si>
  <si>
    <t>izvor: 512 Pomoći iz državnog proračuna - plaće MZOS</t>
  </si>
  <si>
    <t>A1) PRIHODI I RASHODI PREMA EKONOMSKOJ KLASIFIKACIJI</t>
  </si>
  <si>
    <t>63 Pomoći iz inozemstva i od subjekata unutar općeg proračuna</t>
  </si>
  <si>
    <t>64 Prihodi od imovine</t>
  </si>
  <si>
    <t>65 Prihodi od upravnih i administrativnih pristojbi, pristojbi po posebnim propisima i naknada</t>
  </si>
  <si>
    <t>66 Prihodi od prodaje proizvoda i robe te pruženih usluga i prihodi od donacija te povrati po protestiranim jamstvima</t>
  </si>
  <si>
    <t>67 Prihodi iz nadležnog proračuna i od HZZO-a temeljem ugovornih obveza</t>
  </si>
  <si>
    <t>72 Prihodi od prodaje proizvedene dugotrajne imovine</t>
  </si>
  <si>
    <t>92 Rezultat poslovanja</t>
  </si>
  <si>
    <t>SVEUKUPNO PRIHODI I REZULATAT POSLOVANJA</t>
  </si>
  <si>
    <t>PLAN 2024-</t>
  </si>
  <si>
    <t xml:space="preserve">2. REBALANS </t>
  </si>
  <si>
    <t>SVEUKUPNO RASHODI</t>
  </si>
  <si>
    <t>4 rashodi za nabavu nefinancijske imovine</t>
  </si>
  <si>
    <t>3 Rashodi poslovanja</t>
  </si>
  <si>
    <t>6 Prihodi poslovanja</t>
  </si>
  <si>
    <t>7 Prihodi od prodaje nefinancijske imovine</t>
  </si>
  <si>
    <t>9 Izvori</t>
  </si>
  <si>
    <t>A) RAČUN PRIHODA I RASHODA</t>
  </si>
  <si>
    <t>A2) PRIHODI I RASHODI PREMA IZVORIMA FINANCIRANJA</t>
  </si>
  <si>
    <t>4 Rashodi za nabavu nefinancijske imovine</t>
  </si>
  <si>
    <t>9 Vlastiti izvori</t>
  </si>
  <si>
    <t>0 Javnost</t>
  </si>
  <si>
    <t>09 OBRAZOVANJE</t>
  </si>
  <si>
    <t>092 Srednjoškolsko obrazovanje</t>
  </si>
  <si>
    <t>Fun. kl.: 0922 Više srednjoškolsko obrazovanje</t>
  </si>
  <si>
    <t>096 Dodatne usluge u obrazovanju</t>
  </si>
  <si>
    <t>Fun. kl.: 0960 Dodatne usluge u obrazovanju</t>
  </si>
  <si>
    <t>A1) PRIHODI I RASHODI PREMA FUNKCIJSKOJ KLASIFIKACIJI</t>
  </si>
  <si>
    <t>2. rebalans</t>
  </si>
  <si>
    <t>1. rebalans</t>
  </si>
  <si>
    <t>A. RAČUN PRIHODA I RASHODA</t>
  </si>
  <si>
    <t>Razlika - višak/manjak</t>
  </si>
  <si>
    <t xml:space="preserve">I. OPĆI DIO </t>
  </si>
  <si>
    <t>PLAN 2024.</t>
  </si>
  <si>
    <t>2. REBALANS</t>
  </si>
  <si>
    <t>B) SAŽETAK RAČUNA FINANCIRANJA</t>
  </si>
  <si>
    <t>8 Primici od financijske imovine i zaduživanja</t>
  </si>
  <si>
    <t>5 Izdaci za financijsku imovinu i otplate zajmova</t>
  </si>
  <si>
    <t>Neto financiranje</t>
  </si>
  <si>
    <t>Višak/manjak + neto financiranje</t>
  </si>
  <si>
    <t>C. PRENESENI VIŠAK ILI MANJAK</t>
  </si>
  <si>
    <t>PRIJENOS VIŠKA/MANJKA IZ PRETHODNE GODINE</t>
  </si>
  <si>
    <t>VIŠAK/MANJAK + NETO FINANCIRANJE+PRIJENOS 
VIŠKA/MANJKA IZ PRETHODNE GODINE-PRIJENOS 
VIŠKA/MANJKA U SLJEDEĆE RAZDOBLJE</t>
  </si>
  <si>
    <t>PRIJENOS VIŠKA/MANJKA 
IZ PRETHODNE GODINE</t>
  </si>
  <si>
    <t>PRIJENOS VIŠKA/MANJKA U
 SLJEDEĆE RAZDOBLJE</t>
  </si>
  <si>
    <t>D. VIŠEGODIŠNJI PLAN URAVNOTEŽENJA</t>
  </si>
  <si>
    <t>VIŠAK/MANJAK IZ PRETHODNE GODINE KOJI ĆE SE 
RASPOREDITI/POKRITI</t>
  </si>
  <si>
    <t>VIŠAK/MANJAK TEKUĆE GODINE</t>
  </si>
  <si>
    <t>PRIJENOS VIŠKA/MANJKA U SLJEDEĆU  
GODINU</t>
  </si>
  <si>
    <t>Urbroj: 2133-48-01-24-01</t>
  </si>
  <si>
    <t>Predsjednica Školskog odbora</t>
  </si>
  <si>
    <t>M.P.</t>
  </si>
  <si>
    <t>ravnateljica</t>
  </si>
  <si>
    <t>Kristinka Jurčević</t>
  </si>
  <si>
    <t>Snježana Erdeljac</t>
  </si>
  <si>
    <t>____________________</t>
  </si>
  <si>
    <t>Klasa: 400-02/24-01/</t>
  </si>
  <si>
    <t>3. REBALANS</t>
  </si>
  <si>
    <t>Indeks 
6/4*100</t>
  </si>
  <si>
    <t>Razlika</t>
  </si>
  <si>
    <t>3. rebalans</t>
  </si>
  <si>
    <t>Indeks</t>
  </si>
  <si>
    <t>indeks</t>
  </si>
  <si>
    <t>UKUPNO PRIHODI</t>
  </si>
  <si>
    <t>UKUPNO RASHODI</t>
  </si>
  <si>
    <t>Na temelju članka 37. Statuta Mješovite industrijsko-obrtnička škole Školski odbor na
sjednici 16. 12. 2024. godine donosi 
3. IZMJENE FINANCIJSKOG PLANA ZA 2024. GODINU:</t>
  </si>
  <si>
    <t>Karlovac, 16.12.2024.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</si>
</sst>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rgb="FF000000"/>
      <name val="Verdana"/>
      <family val="2"/>
      <charset val="238"/>
    </font>
    <font>
      <b/>
      <sz val="10"/>
      <color rgb="FFFFFFFF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8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91970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F0E68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40E0D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70">
    <xf numFmtId="0" fontId="0" fillId="0" borderId="0" xfId="0"/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2" fillId="3" borderId="1" xfId="0" applyNumberFormat="1" applyFont="1" applyFill="1" applyBorder="1" applyAlignment="1" applyProtection="1">
      <alignment horizontal="left" vertical="center" wrapText="1"/>
    </xf>
    <xf numFmtId="0" fontId="0" fillId="0" borderId="1" xfId="0" applyBorder="1"/>
    <xf numFmtId="0" fontId="3" fillId="3" borderId="1" xfId="0" applyNumberFormat="1" applyFont="1" applyFill="1" applyBorder="1" applyAlignment="1" applyProtection="1">
      <alignment horizontal="left" vertical="center" wrapText="1"/>
    </xf>
    <xf numFmtId="0" fontId="3" fillId="3" borderId="1" xfId="0" quotePrefix="1" applyFont="1" applyFill="1" applyBorder="1" applyAlignment="1">
      <alignment horizontal="left" vertical="center"/>
    </xf>
    <xf numFmtId="0" fontId="4" fillId="3" borderId="1" xfId="0" quotePrefix="1" applyFont="1" applyFill="1" applyBorder="1" applyAlignment="1">
      <alignment horizontal="left" vertical="center"/>
    </xf>
    <xf numFmtId="0" fontId="4" fillId="3" borderId="1" xfId="0" quotePrefix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0" fontId="2" fillId="3" borderId="1" xfId="0" applyNumberFormat="1" applyFont="1" applyFill="1" applyBorder="1" applyAlignment="1" applyProtection="1">
      <alignment horizontal="left" vertical="center"/>
    </xf>
    <xf numFmtId="0" fontId="2" fillId="3" borderId="1" xfId="0" applyNumberFormat="1" applyFont="1" applyFill="1" applyBorder="1" applyAlignment="1" applyProtection="1">
      <alignment vertical="center" wrapText="1"/>
    </xf>
    <xf numFmtId="0" fontId="3" fillId="3" borderId="1" xfId="0" applyNumberFormat="1" applyFont="1" applyFill="1" applyBorder="1" applyAlignment="1" applyProtection="1">
      <alignment vertical="center" wrapText="1"/>
    </xf>
    <xf numFmtId="0" fontId="4" fillId="3" borderId="1" xfId="0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1" xfId="1" applyFont="1" applyFill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3" fillId="3" borderId="1" xfId="0" applyNumberFormat="1" applyFont="1" applyFill="1" applyBorder="1" applyAlignment="1" applyProtection="1">
      <alignment horizontal="left" vertical="center"/>
    </xf>
    <xf numFmtId="0" fontId="0" fillId="0" borderId="1" xfId="0" applyBorder="1" applyAlignment="1">
      <alignment wrapText="1"/>
    </xf>
    <xf numFmtId="0" fontId="3" fillId="0" borderId="1" xfId="2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center"/>
    </xf>
    <xf numFmtId="0" fontId="6" fillId="0" borderId="3" xfId="0" applyFont="1" applyBorder="1" applyAlignment="1">
      <alignment horizontal="center" vertical="center" wrapText="1" indent="1"/>
    </xf>
    <xf numFmtId="0" fontId="7" fillId="4" borderId="4" xfId="0" applyFont="1" applyFill="1" applyBorder="1" applyAlignment="1">
      <alignment horizontal="left" wrapText="1" indent="1"/>
    </xf>
    <xf numFmtId="4" fontId="7" fillId="4" borderId="4" xfId="0" applyNumberFormat="1" applyFont="1" applyFill="1" applyBorder="1" applyAlignment="1">
      <alignment horizontal="right" wrapText="1" indent="1"/>
    </xf>
    <xf numFmtId="0" fontId="8" fillId="5" borderId="4" xfId="0" applyFont="1" applyFill="1" applyBorder="1" applyAlignment="1">
      <alignment horizontal="left" wrapText="1" indent="1"/>
    </xf>
    <xf numFmtId="4" fontId="8" fillId="5" borderId="4" xfId="0" applyNumberFormat="1" applyFont="1" applyFill="1" applyBorder="1" applyAlignment="1">
      <alignment horizontal="right" wrapText="1" indent="1"/>
    </xf>
    <xf numFmtId="0" fontId="8" fillId="6" borderId="4" xfId="0" applyFont="1" applyFill="1" applyBorder="1" applyAlignment="1">
      <alignment horizontal="left" wrapText="1" indent="1"/>
    </xf>
    <xf numFmtId="4" fontId="8" fillId="6" borderId="4" xfId="0" applyNumberFormat="1" applyFont="1" applyFill="1" applyBorder="1" applyAlignment="1">
      <alignment horizontal="right" wrapText="1" indent="1"/>
    </xf>
    <xf numFmtId="0" fontId="8" fillId="6" borderId="4" xfId="0" applyFont="1" applyFill="1" applyBorder="1" applyAlignment="1">
      <alignment horizontal="right" wrapText="1" indent="1"/>
    </xf>
    <xf numFmtId="0" fontId="8" fillId="7" borderId="4" xfId="0" applyFont="1" applyFill="1" applyBorder="1" applyAlignment="1">
      <alignment horizontal="left" wrapText="1" indent="1"/>
    </xf>
    <xf numFmtId="4" fontId="8" fillId="7" borderId="4" xfId="0" applyNumberFormat="1" applyFont="1" applyFill="1" applyBorder="1" applyAlignment="1">
      <alignment horizontal="right" wrapText="1" indent="1"/>
    </xf>
    <xf numFmtId="0" fontId="8" fillId="7" borderId="4" xfId="0" applyFont="1" applyFill="1" applyBorder="1" applyAlignment="1">
      <alignment horizontal="right" wrapText="1" indent="1"/>
    </xf>
    <xf numFmtId="0" fontId="9" fillId="8" borderId="4" xfId="0" applyFont="1" applyFill="1" applyBorder="1" applyAlignment="1">
      <alignment horizontal="left" wrapText="1" indent="1"/>
    </xf>
    <xf numFmtId="4" fontId="9" fillId="8" borderId="4" xfId="0" applyNumberFormat="1" applyFont="1" applyFill="1" applyBorder="1" applyAlignment="1">
      <alignment horizontal="right" wrapText="1" indent="1"/>
    </xf>
    <xf numFmtId="0" fontId="9" fillId="8" borderId="4" xfId="0" applyFont="1" applyFill="1" applyBorder="1" applyAlignment="1">
      <alignment horizontal="right" wrapText="1" indent="1"/>
    </xf>
    <xf numFmtId="0" fontId="8" fillId="8" borderId="4" xfId="0" applyFont="1" applyFill="1" applyBorder="1" applyAlignment="1">
      <alignment horizontal="left" wrapText="1" indent="3"/>
    </xf>
    <xf numFmtId="4" fontId="8" fillId="8" borderId="4" xfId="0" applyNumberFormat="1" applyFont="1" applyFill="1" applyBorder="1" applyAlignment="1">
      <alignment horizontal="right" wrapText="1" indent="1"/>
    </xf>
    <xf numFmtId="0" fontId="8" fillId="8" borderId="4" xfId="0" applyFont="1" applyFill="1" applyBorder="1" applyAlignment="1">
      <alignment horizontal="left" wrapText="1" indent="1"/>
    </xf>
    <xf numFmtId="0" fontId="8" fillId="8" borderId="4" xfId="0" applyFont="1" applyFill="1" applyBorder="1" applyAlignment="1">
      <alignment horizontal="right" wrapText="1" indent="1"/>
    </xf>
    <xf numFmtId="0" fontId="6" fillId="0" borderId="0" xfId="0" applyFont="1" applyBorder="1" applyAlignment="1">
      <alignment horizontal="center" vertical="center" wrapText="1" indent="1"/>
    </xf>
    <xf numFmtId="0" fontId="9" fillId="9" borderId="4" xfId="0" applyFont="1" applyFill="1" applyBorder="1" applyAlignment="1">
      <alignment horizontal="left" wrapText="1" indent="1"/>
    </xf>
    <xf numFmtId="2" fontId="9" fillId="9" borderId="4" xfId="0" applyNumberFormat="1" applyFont="1" applyFill="1" applyBorder="1" applyAlignment="1">
      <alignment horizontal="right" wrapText="1" indent="1"/>
    </xf>
    <xf numFmtId="2" fontId="9" fillId="8" borderId="4" xfId="0" applyNumberFormat="1" applyFont="1" applyFill="1" applyBorder="1" applyAlignment="1">
      <alignment horizontal="right" wrapText="1" indent="1"/>
    </xf>
    <xf numFmtId="2" fontId="7" fillId="4" borderId="4" xfId="0" applyNumberFormat="1" applyFont="1" applyFill="1" applyBorder="1" applyAlignment="1">
      <alignment horizontal="right" wrapText="1" indent="1"/>
    </xf>
    <xf numFmtId="0" fontId="6" fillId="10" borderId="1" xfId="0" applyFont="1" applyFill="1" applyBorder="1" applyAlignment="1">
      <alignment horizontal="center" vertical="center" wrapText="1" indent="1"/>
    </xf>
    <xf numFmtId="0" fontId="10" fillId="11" borderId="4" xfId="0" applyFont="1" applyFill="1" applyBorder="1" applyAlignment="1">
      <alignment horizontal="left" wrapText="1" indent="1"/>
    </xf>
    <xf numFmtId="4" fontId="10" fillId="11" borderId="4" xfId="0" applyNumberFormat="1" applyFont="1" applyFill="1" applyBorder="1" applyAlignment="1">
      <alignment horizontal="right" wrapText="1" indent="1"/>
    </xf>
    <xf numFmtId="0" fontId="11" fillId="0" borderId="0" xfId="0" applyFont="1"/>
    <xf numFmtId="0" fontId="8" fillId="8" borderId="5" xfId="0" applyFont="1" applyFill="1" applyBorder="1" applyAlignment="1">
      <alignment horizontal="left" wrapText="1"/>
    </xf>
    <xf numFmtId="0" fontId="8" fillId="8" borderId="4" xfId="0" applyFont="1" applyFill="1" applyBorder="1" applyAlignment="1">
      <alignment horizontal="left" wrapText="1"/>
    </xf>
    <xf numFmtId="0" fontId="9" fillId="8" borderId="1" xfId="0" applyFont="1" applyFill="1" applyBorder="1" applyAlignment="1">
      <alignment wrapText="1"/>
    </xf>
    <xf numFmtId="4" fontId="0" fillId="0" borderId="1" xfId="0" applyNumberFormat="1" applyBorder="1"/>
    <xf numFmtId="0" fontId="12" fillId="0" borderId="0" xfId="0" applyFont="1"/>
    <xf numFmtId="0" fontId="0" fillId="0" borderId="0" xfId="0" applyAlignment="1">
      <alignment horizontal="justify"/>
    </xf>
    <xf numFmtId="0" fontId="0" fillId="0" borderId="6" xfId="0" applyBorder="1"/>
    <xf numFmtId="4" fontId="9" fillId="8" borderId="1" xfId="0" applyNumberFormat="1" applyFont="1" applyFill="1" applyBorder="1" applyAlignment="1">
      <alignment wrapText="1"/>
    </xf>
    <xf numFmtId="2" fontId="9" fillId="8" borderId="1" xfId="0" applyNumberFormat="1" applyFont="1" applyFill="1" applyBorder="1" applyAlignment="1">
      <alignment wrapText="1"/>
    </xf>
    <xf numFmtId="4" fontId="9" fillId="8" borderId="4" xfId="0" applyNumberFormat="1" applyFont="1" applyFill="1" applyBorder="1" applyAlignment="1">
      <alignment wrapText="1"/>
    </xf>
    <xf numFmtId="4" fontId="0" fillId="0" borderId="1" xfId="0" applyNumberFormat="1" applyBorder="1" applyAlignment="1"/>
    <xf numFmtId="0" fontId="0" fillId="0" borderId="0" xfId="0" applyAlignment="1">
      <alignment horizontal="center"/>
    </xf>
    <xf numFmtId="2" fontId="8" fillId="8" borderId="4" xfId="0" applyNumberFormat="1" applyFont="1" applyFill="1" applyBorder="1" applyAlignment="1">
      <alignment horizontal="right" wrapText="1" indent="1"/>
    </xf>
    <xf numFmtId="2" fontId="8" fillId="7" borderId="4" xfId="0" applyNumberFormat="1" applyFont="1" applyFill="1" applyBorder="1" applyAlignment="1">
      <alignment horizontal="right" wrapText="1" indent="1"/>
    </xf>
    <xf numFmtId="2" fontId="0" fillId="0" borderId="0" xfId="0" applyNumberFormat="1"/>
    <xf numFmtId="0" fontId="6" fillId="0" borderId="0" xfId="0" applyFont="1" applyFill="1" applyBorder="1" applyAlignment="1">
      <alignment horizontal="center" vertical="center" wrapText="1" indent="1"/>
    </xf>
    <xf numFmtId="2" fontId="8" fillId="6" borderId="4" xfId="0" applyNumberFormat="1" applyFont="1" applyFill="1" applyBorder="1" applyAlignment="1">
      <alignment horizontal="right" wrapText="1" inden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8" fillId="8" borderId="5" xfId="0" applyFont="1" applyFill="1" applyBorder="1" applyAlignment="1">
      <alignment horizontal="left" wrapText="1"/>
    </xf>
    <xf numFmtId="0" fontId="8" fillId="8" borderId="4" xfId="0" applyFont="1" applyFill="1" applyBorder="1" applyAlignment="1">
      <alignment horizontal="left" wrapText="1"/>
    </xf>
  </cellXfs>
  <cellStyles count="3">
    <cellStyle name="Normalno" xfId="0" builtinId="0"/>
    <cellStyle name="Obično_List6" xfId="2" xr:uid="{F95B4F07-20BC-4283-AF38-35898B729FB3}"/>
    <cellStyle name="Obično_List9" xfId="1" xr:uid="{0C757FF8-0C25-4EE0-9C38-66D4C4B9A3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21C98-0F9E-476F-B15A-C72F2529AB94}">
  <dimension ref="A1:H44"/>
  <sheetViews>
    <sheetView tabSelected="1" workbookViewId="0">
      <selection activeCell="D46" sqref="D46"/>
    </sheetView>
  </sheetViews>
  <sheetFormatPr defaultRowHeight="15" x14ac:dyDescent="0.25"/>
  <cols>
    <col min="1" max="1" width="36.42578125" customWidth="1"/>
    <col min="2" max="2" width="12.7109375" customWidth="1"/>
    <col min="3" max="3" width="14.28515625" customWidth="1"/>
    <col min="4" max="4" width="13.85546875" customWidth="1"/>
    <col min="5" max="5" width="11.28515625" customWidth="1"/>
    <col min="6" max="6" width="13.28515625" customWidth="1"/>
    <col min="7" max="7" width="10.28515625" bestFit="1" customWidth="1"/>
    <col min="8" max="8" width="10.5703125" bestFit="1" customWidth="1"/>
  </cols>
  <sheetData>
    <row r="1" spans="1:8" x14ac:dyDescent="0.25">
      <c r="A1" s="66" t="s">
        <v>153</v>
      </c>
      <c r="B1" s="67"/>
      <c r="C1" s="67"/>
      <c r="D1" s="67"/>
      <c r="E1" s="60"/>
      <c r="F1" s="60"/>
    </row>
    <row r="2" spans="1:8" x14ac:dyDescent="0.25">
      <c r="A2" s="67"/>
      <c r="B2" s="67"/>
      <c r="C2" s="67"/>
      <c r="D2" s="67"/>
      <c r="E2" s="60"/>
      <c r="F2" s="60"/>
    </row>
    <row r="3" spans="1:8" x14ac:dyDescent="0.25">
      <c r="A3" s="67"/>
      <c r="B3" s="67"/>
      <c r="C3" s="67"/>
      <c r="D3" s="67"/>
      <c r="E3" s="60"/>
      <c r="F3" s="60"/>
    </row>
    <row r="4" spans="1:8" ht="7.5" customHeight="1" x14ac:dyDescent="0.25">
      <c r="A4" s="67"/>
      <c r="B4" s="67"/>
      <c r="C4" s="67"/>
      <c r="D4" s="67"/>
      <c r="E4" s="60"/>
      <c r="F4" s="60"/>
    </row>
    <row r="5" spans="1:8" hidden="1" x14ac:dyDescent="0.25">
      <c r="A5" s="67"/>
      <c r="B5" s="67"/>
      <c r="C5" s="67"/>
      <c r="D5" s="67"/>
      <c r="E5" s="60"/>
      <c r="F5" s="60"/>
    </row>
    <row r="6" spans="1:8" hidden="1" x14ac:dyDescent="0.25">
      <c r="A6" s="67"/>
      <c r="B6" s="67"/>
      <c r="C6" s="67"/>
      <c r="D6" s="67"/>
      <c r="E6" s="60"/>
      <c r="F6" s="60"/>
    </row>
    <row r="8" spans="1:8" x14ac:dyDescent="0.25">
      <c r="B8" t="s">
        <v>121</v>
      </c>
      <c r="C8" t="s">
        <v>13</v>
      </c>
      <c r="D8" t="s">
        <v>122</v>
      </c>
      <c r="E8" t="s">
        <v>7</v>
      </c>
      <c r="F8" t="s">
        <v>145</v>
      </c>
    </row>
    <row r="9" spans="1:8" x14ac:dyDescent="0.25">
      <c r="A9" s="48" t="s">
        <v>120</v>
      </c>
    </row>
    <row r="10" spans="1:8" x14ac:dyDescent="0.25">
      <c r="A10" s="38" t="s">
        <v>118</v>
      </c>
      <c r="B10" s="33"/>
      <c r="C10" s="33"/>
      <c r="D10" s="33"/>
      <c r="E10" s="33"/>
      <c r="F10" s="33"/>
    </row>
    <row r="11" spans="1:8" x14ac:dyDescent="0.25">
      <c r="A11" s="33" t="s">
        <v>102</v>
      </c>
      <c r="B11" s="43">
        <v>1432802</v>
      </c>
      <c r="C11" s="43">
        <v>1708267.03</v>
      </c>
      <c r="D11" s="43">
        <v>1744767.03</v>
      </c>
      <c r="E11" s="43">
        <v>-6742.5</v>
      </c>
      <c r="F11" s="43">
        <v>1738024.53</v>
      </c>
    </row>
    <row r="12" spans="1:8" ht="26.25" x14ac:dyDescent="0.25">
      <c r="A12" s="33" t="s">
        <v>103</v>
      </c>
      <c r="B12" s="43">
        <v>160</v>
      </c>
      <c r="C12" s="43">
        <v>117.37</v>
      </c>
      <c r="D12" s="43">
        <v>117.37</v>
      </c>
      <c r="E12" s="43">
        <v>-47</v>
      </c>
      <c r="F12" s="43">
        <v>70.37</v>
      </c>
      <c r="H12" s="63"/>
    </row>
    <row r="13" spans="1:8" x14ac:dyDescent="0.25">
      <c r="A13" s="38" t="s">
        <v>151</v>
      </c>
      <c r="B13" s="61">
        <f>SUM(B11:B12)</f>
        <v>1432962</v>
      </c>
      <c r="C13" s="61">
        <f t="shared" ref="C13:F13" si="0">SUM(C11:C12)</f>
        <v>1708384.4000000001</v>
      </c>
      <c r="D13" s="61">
        <f t="shared" si="0"/>
        <v>1744884.4000000001</v>
      </c>
      <c r="E13" s="61">
        <f t="shared" si="0"/>
        <v>-6789.5</v>
      </c>
      <c r="F13" s="61">
        <f t="shared" si="0"/>
        <v>1738094.9000000001</v>
      </c>
      <c r="H13" s="63"/>
    </row>
    <row r="14" spans="1:8" x14ac:dyDescent="0.25">
      <c r="A14" s="33" t="s">
        <v>101</v>
      </c>
      <c r="B14" s="43">
        <v>1452302</v>
      </c>
      <c r="C14" s="43">
        <v>1732065.5</v>
      </c>
      <c r="D14" s="43">
        <v>1768615.5</v>
      </c>
      <c r="E14" s="43">
        <v>3407.5</v>
      </c>
      <c r="F14" s="43">
        <v>1772023</v>
      </c>
    </row>
    <row r="15" spans="1:8" ht="26.25" x14ac:dyDescent="0.25">
      <c r="A15" s="33" t="s">
        <v>107</v>
      </c>
      <c r="B15" s="43">
        <v>75570</v>
      </c>
      <c r="C15" s="43">
        <v>85033</v>
      </c>
      <c r="D15" s="43">
        <v>84983</v>
      </c>
      <c r="E15" s="43">
        <v>-10197</v>
      </c>
      <c r="F15" s="43">
        <v>74786</v>
      </c>
    </row>
    <row r="16" spans="1:8" x14ac:dyDescent="0.25">
      <c r="A16" s="38" t="s">
        <v>152</v>
      </c>
      <c r="B16" s="61">
        <f>SUM(B14:B15)</f>
        <v>1527872</v>
      </c>
      <c r="C16" s="61">
        <f t="shared" ref="C16:F16" si="1">SUM(C14:C15)</f>
        <v>1817098.5</v>
      </c>
      <c r="D16" s="61">
        <f t="shared" si="1"/>
        <v>1853598.5</v>
      </c>
      <c r="E16" s="61">
        <f t="shared" si="1"/>
        <v>-6789.5</v>
      </c>
      <c r="F16" s="61">
        <f t="shared" si="1"/>
        <v>1846809</v>
      </c>
    </row>
    <row r="17" spans="1:8" x14ac:dyDescent="0.25">
      <c r="A17" s="38"/>
      <c r="B17" s="61"/>
      <c r="C17" s="61"/>
      <c r="D17" s="61"/>
      <c r="E17" s="61"/>
      <c r="F17" s="61"/>
    </row>
    <row r="18" spans="1:8" x14ac:dyDescent="0.25">
      <c r="A18" s="33" t="s">
        <v>119</v>
      </c>
      <c r="B18" s="43">
        <f>SUM(B11+B12-B14-B15)</f>
        <v>-94910</v>
      </c>
      <c r="C18" s="43">
        <v>-108714.1</v>
      </c>
      <c r="D18" s="43">
        <v>-108714.1</v>
      </c>
      <c r="E18" s="43">
        <f t="shared" ref="E18" si="2">SUM(F18-D18)</f>
        <v>1.4551915228366852E-10</v>
      </c>
      <c r="F18" s="43">
        <v>-108714.09999999986</v>
      </c>
      <c r="G18" s="63"/>
      <c r="H18" s="63"/>
    </row>
    <row r="19" spans="1:8" x14ac:dyDescent="0.25">
      <c r="A19" s="33"/>
      <c r="B19" s="33"/>
      <c r="C19" s="34"/>
      <c r="D19" s="34"/>
      <c r="E19" s="34"/>
      <c r="F19" s="34"/>
    </row>
    <row r="20" spans="1:8" ht="15" customHeight="1" x14ac:dyDescent="0.25">
      <c r="A20" s="68" t="s">
        <v>123</v>
      </c>
      <c r="B20" s="69"/>
      <c r="C20" s="34"/>
      <c r="D20" s="34"/>
      <c r="E20" s="34"/>
      <c r="F20" s="34"/>
    </row>
    <row r="21" spans="1:8" ht="39" customHeight="1" x14ac:dyDescent="0.25">
      <c r="A21" s="51" t="s">
        <v>124</v>
      </c>
      <c r="B21" s="56">
        <v>0</v>
      </c>
      <c r="C21" s="56">
        <v>0</v>
      </c>
      <c r="D21" s="56">
        <v>0</v>
      </c>
      <c r="E21" s="56">
        <v>0</v>
      </c>
      <c r="F21" s="56">
        <v>0</v>
      </c>
    </row>
    <row r="22" spans="1:8" ht="25.5" customHeight="1" x14ac:dyDescent="0.25">
      <c r="A22" s="51" t="s">
        <v>125</v>
      </c>
      <c r="B22" s="57">
        <v>0</v>
      </c>
      <c r="C22" s="57">
        <v>0</v>
      </c>
      <c r="D22" s="57">
        <v>0</v>
      </c>
      <c r="E22" s="57">
        <v>0</v>
      </c>
      <c r="F22" s="57">
        <v>0</v>
      </c>
    </row>
    <row r="23" spans="1:8" ht="20.25" customHeight="1" x14ac:dyDescent="0.25">
      <c r="A23" s="51" t="s">
        <v>126</v>
      </c>
      <c r="B23" s="56">
        <v>0</v>
      </c>
      <c r="C23" s="56">
        <v>0</v>
      </c>
      <c r="D23" s="56">
        <v>0</v>
      </c>
      <c r="E23" s="56">
        <v>0</v>
      </c>
      <c r="F23" s="56">
        <v>0</v>
      </c>
    </row>
    <row r="24" spans="1:8" ht="30.75" customHeight="1" x14ac:dyDescent="0.25">
      <c r="A24" s="51" t="s">
        <v>127</v>
      </c>
      <c r="B24" s="56">
        <v>-94910</v>
      </c>
      <c r="C24" s="58">
        <v>-108714.1</v>
      </c>
      <c r="D24" s="58">
        <v>-108714.1</v>
      </c>
      <c r="E24" s="58">
        <v>0</v>
      </c>
      <c r="F24" s="58">
        <v>-108714.1</v>
      </c>
    </row>
    <row r="25" spans="1:8" ht="15" customHeight="1" x14ac:dyDescent="0.25">
      <c r="A25" s="33"/>
      <c r="B25" s="33"/>
      <c r="C25" s="34"/>
      <c r="D25" s="34"/>
      <c r="E25" s="34"/>
      <c r="F25" s="34"/>
    </row>
    <row r="26" spans="1:8" x14ac:dyDescent="0.25">
      <c r="A26" s="68" t="s">
        <v>128</v>
      </c>
      <c r="B26" s="69"/>
      <c r="C26" s="33"/>
      <c r="D26" s="33"/>
      <c r="E26" s="33"/>
      <c r="F26" s="33"/>
    </row>
    <row r="27" spans="1:8" ht="30" x14ac:dyDescent="0.25">
      <c r="A27" s="19" t="s">
        <v>131</v>
      </c>
      <c r="B27" s="56">
        <v>94910</v>
      </c>
      <c r="C27" s="56">
        <v>108714.1</v>
      </c>
      <c r="D27" s="56">
        <v>108714.1</v>
      </c>
      <c r="E27" s="56">
        <v>0</v>
      </c>
      <c r="F27" s="56">
        <v>108714.1</v>
      </c>
    </row>
    <row r="28" spans="1:8" ht="27" customHeight="1" x14ac:dyDescent="0.25">
      <c r="A28" s="19" t="s">
        <v>132</v>
      </c>
      <c r="B28" s="56">
        <v>21206.31</v>
      </c>
      <c r="C28" s="56">
        <v>21206.31</v>
      </c>
      <c r="D28" s="56">
        <v>21206.31</v>
      </c>
      <c r="E28" s="56">
        <v>0</v>
      </c>
      <c r="F28" s="56">
        <v>21206.31</v>
      </c>
    </row>
    <row r="29" spans="1:8" ht="77.25" customHeight="1" x14ac:dyDescent="0.25">
      <c r="A29" s="19" t="s">
        <v>130</v>
      </c>
      <c r="B29" s="59">
        <f>SUM(B27:B28)</f>
        <v>116116.31</v>
      </c>
      <c r="C29" s="59">
        <f>SUM(C27:C28)</f>
        <v>129920.41</v>
      </c>
      <c r="D29" s="59">
        <f>SUM(D27:D28)</f>
        <v>129920.41</v>
      </c>
      <c r="E29" s="59">
        <v>0</v>
      </c>
      <c r="F29" s="59">
        <v>129920.41</v>
      </c>
    </row>
    <row r="30" spans="1:8" x14ac:dyDescent="0.25">
      <c r="A30" s="49"/>
      <c r="B30" s="50"/>
      <c r="C30" s="33"/>
      <c r="D30" s="33"/>
      <c r="E30" s="33"/>
      <c r="F30" s="33"/>
    </row>
    <row r="31" spans="1:8" ht="26.25" customHeight="1" x14ac:dyDescent="0.25">
      <c r="A31" s="68" t="s">
        <v>133</v>
      </c>
      <c r="B31" s="69"/>
      <c r="C31" s="33"/>
      <c r="D31" s="33"/>
      <c r="E31" s="33"/>
      <c r="F31" s="33"/>
    </row>
    <row r="32" spans="1:8" x14ac:dyDescent="0.25">
      <c r="A32" s="4" t="s">
        <v>129</v>
      </c>
      <c r="B32" s="52">
        <v>116116.31</v>
      </c>
      <c r="C32" s="52">
        <v>108714.1</v>
      </c>
      <c r="D32" s="52">
        <v>108714.1</v>
      </c>
      <c r="E32" s="52">
        <v>0</v>
      </c>
      <c r="F32" s="52">
        <v>108714.1</v>
      </c>
    </row>
    <row r="33" spans="1:6" ht="45" x14ac:dyDescent="0.25">
      <c r="A33" s="19" t="s">
        <v>134</v>
      </c>
      <c r="B33" s="52">
        <v>94910</v>
      </c>
      <c r="C33" s="52">
        <v>108714.1</v>
      </c>
      <c r="D33" s="52">
        <v>108714.1</v>
      </c>
      <c r="E33" s="52">
        <v>0</v>
      </c>
      <c r="F33" s="52">
        <v>108714.1</v>
      </c>
    </row>
    <row r="34" spans="1:6" x14ac:dyDescent="0.25">
      <c r="A34" s="4" t="s">
        <v>135</v>
      </c>
      <c r="B34" s="52">
        <v>-94910</v>
      </c>
      <c r="C34" s="52">
        <v>1018714.1</v>
      </c>
      <c r="D34" s="52">
        <v>-108714.1</v>
      </c>
      <c r="E34" s="52">
        <v>0</v>
      </c>
      <c r="F34" s="52">
        <v>-108714.1</v>
      </c>
    </row>
    <row r="35" spans="1:6" ht="30" x14ac:dyDescent="0.25">
      <c r="A35" s="19" t="s">
        <v>136</v>
      </c>
      <c r="B35" s="52">
        <v>21206.31</v>
      </c>
      <c r="C35" s="52">
        <v>21206.31</v>
      </c>
      <c r="D35" s="52">
        <v>21206.31</v>
      </c>
      <c r="E35" s="52">
        <v>0</v>
      </c>
      <c r="F35" s="52">
        <v>21206.31</v>
      </c>
    </row>
    <row r="37" spans="1:6" x14ac:dyDescent="0.25">
      <c r="A37" s="53" t="s">
        <v>144</v>
      </c>
    </row>
    <row r="38" spans="1:6" x14ac:dyDescent="0.25">
      <c r="A38" s="53" t="s">
        <v>137</v>
      </c>
    </row>
    <row r="39" spans="1:6" x14ac:dyDescent="0.25">
      <c r="A39" s="53" t="s">
        <v>154</v>
      </c>
    </row>
    <row r="41" spans="1:6" x14ac:dyDescent="0.25">
      <c r="A41" s="54" t="s">
        <v>138</v>
      </c>
      <c r="B41" t="s">
        <v>139</v>
      </c>
      <c r="C41" s="54" t="s">
        <v>140</v>
      </c>
    </row>
    <row r="42" spans="1:6" x14ac:dyDescent="0.25">
      <c r="A42" s="54" t="s">
        <v>141</v>
      </c>
      <c r="C42" s="67" t="s">
        <v>142</v>
      </c>
      <c r="D42" s="67"/>
    </row>
    <row r="43" spans="1:6" x14ac:dyDescent="0.25">
      <c r="A43" s="54"/>
    </row>
    <row r="44" spans="1:6" x14ac:dyDescent="0.25">
      <c r="A44" s="54" t="s">
        <v>143</v>
      </c>
      <c r="C44" s="55"/>
    </row>
  </sheetData>
  <mergeCells count="5">
    <mergeCell ref="A1:D6"/>
    <mergeCell ref="A20:B20"/>
    <mergeCell ref="A26:B26"/>
    <mergeCell ref="A31:B31"/>
    <mergeCell ref="C42:D42"/>
  </mergeCells>
  <pageMargins left="0" right="0" top="0.15748031496062992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CFC2E-2075-494A-AF99-9D4808775182}">
  <dimension ref="A1:G29"/>
  <sheetViews>
    <sheetView workbookViewId="0">
      <selection activeCell="J21" sqref="J21"/>
    </sheetView>
  </sheetViews>
  <sheetFormatPr defaultRowHeight="15" x14ac:dyDescent="0.25"/>
  <cols>
    <col min="1" max="1" width="46" customWidth="1"/>
    <col min="2" max="2" width="17.7109375" customWidth="1"/>
    <col min="3" max="3" width="16.28515625" customWidth="1"/>
    <col min="4" max="6" width="18.28515625" customWidth="1"/>
    <col min="7" max="7" width="8.28515625" customWidth="1"/>
  </cols>
  <sheetData>
    <row r="1" spans="1:7" x14ac:dyDescent="0.25">
      <c r="A1" t="s">
        <v>105</v>
      </c>
    </row>
    <row r="2" spans="1:7" x14ac:dyDescent="0.25">
      <c r="A2" t="s">
        <v>88</v>
      </c>
    </row>
    <row r="3" spans="1:7" ht="15.75" thickBot="1" x14ac:dyDescent="0.3"/>
    <row r="4" spans="1:7" ht="38.25" customHeight="1" thickBot="1" x14ac:dyDescent="0.3">
      <c r="A4" s="22" t="s">
        <v>39</v>
      </c>
      <c r="B4" s="22" t="s">
        <v>97</v>
      </c>
      <c r="C4" s="22" t="s">
        <v>13</v>
      </c>
      <c r="D4" s="22" t="s">
        <v>98</v>
      </c>
      <c r="E4" s="22" t="s">
        <v>7</v>
      </c>
      <c r="F4" s="22" t="s">
        <v>145</v>
      </c>
      <c r="G4" s="22" t="s">
        <v>146</v>
      </c>
    </row>
    <row r="5" spans="1:7" x14ac:dyDescent="0.25">
      <c r="A5" s="40">
        <v>1</v>
      </c>
      <c r="B5" s="40">
        <v>2</v>
      </c>
      <c r="C5" s="40">
        <v>3</v>
      </c>
      <c r="D5" s="40">
        <v>4</v>
      </c>
      <c r="E5" s="40">
        <v>5</v>
      </c>
      <c r="F5" s="40">
        <v>6</v>
      </c>
      <c r="G5" s="40">
        <v>7</v>
      </c>
    </row>
    <row r="6" spans="1:7" ht="26.25" x14ac:dyDescent="0.25">
      <c r="A6" s="23" t="s">
        <v>96</v>
      </c>
      <c r="B6" s="24">
        <f>SUM(B7+B13+B15)</f>
        <v>1527872</v>
      </c>
      <c r="C6" s="24">
        <v>1817098.5</v>
      </c>
      <c r="D6" s="24">
        <f>SUM(D7+D13+D15)</f>
        <v>1853598.5000000002</v>
      </c>
      <c r="E6" s="24">
        <v>-6789.5</v>
      </c>
      <c r="F6" s="24">
        <v>1846809</v>
      </c>
      <c r="G6" s="24">
        <v>99.63</v>
      </c>
    </row>
    <row r="7" spans="1:7" x14ac:dyDescent="0.25">
      <c r="A7" s="41" t="s">
        <v>102</v>
      </c>
      <c r="B7" s="42">
        <f t="shared" ref="B7:C7" si="0">SUM(B8:B12)</f>
        <v>1432802</v>
      </c>
      <c r="C7" s="42">
        <f t="shared" si="0"/>
        <v>1708267.03</v>
      </c>
      <c r="D7" s="42">
        <f>SUM(D8:D12)</f>
        <v>1744767.03</v>
      </c>
      <c r="E7" s="42">
        <v>-6742.5</v>
      </c>
      <c r="F7" s="42">
        <v>1738024.53</v>
      </c>
      <c r="G7" s="42">
        <v>99.61</v>
      </c>
    </row>
    <row r="8" spans="1:7" ht="26.25" x14ac:dyDescent="0.25">
      <c r="A8" s="33" t="s">
        <v>89</v>
      </c>
      <c r="B8" s="43">
        <v>1264406</v>
      </c>
      <c r="C8" s="43">
        <v>1530244.66</v>
      </c>
      <c r="D8" s="43">
        <v>1568694.66</v>
      </c>
      <c r="E8" s="43">
        <v>16573.5</v>
      </c>
      <c r="F8" s="43">
        <v>1585268.16</v>
      </c>
      <c r="G8" s="43">
        <v>101.06</v>
      </c>
    </row>
    <row r="9" spans="1:7" x14ac:dyDescent="0.25">
      <c r="A9" s="33" t="s">
        <v>90</v>
      </c>
      <c r="B9" s="43">
        <v>50</v>
      </c>
      <c r="C9" s="43">
        <v>56.92</v>
      </c>
      <c r="D9" s="43">
        <v>106.92</v>
      </c>
      <c r="E9" s="43">
        <v>-14</v>
      </c>
      <c r="F9" s="43">
        <v>92.92</v>
      </c>
      <c r="G9" s="43">
        <v>86.91</v>
      </c>
    </row>
    <row r="10" spans="1:7" ht="26.25" x14ac:dyDescent="0.25">
      <c r="A10" s="33" t="s">
        <v>91</v>
      </c>
      <c r="B10" s="43">
        <v>7800</v>
      </c>
      <c r="C10" s="43">
        <v>7817.83</v>
      </c>
      <c r="D10" s="43">
        <v>9317.83</v>
      </c>
      <c r="E10" s="43">
        <v>-3500</v>
      </c>
      <c r="F10" s="43">
        <v>5817.83</v>
      </c>
      <c r="G10" s="43">
        <v>62.44</v>
      </c>
    </row>
    <row r="11" spans="1:7" ht="39" x14ac:dyDescent="0.25">
      <c r="A11" s="33" t="s">
        <v>92</v>
      </c>
      <c r="B11" s="43">
        <v>20000</v>
      </c>
      <c r="C11" s="43">
        <v>27098.62</v>
      </c>
      <c r="D11" s="43">
        <v>31098.62</v>
      </c>
      <c r="E11" s="43">
        <v>-8000</v>
      </c>
      <c r="F11" s="43">
        <v>23098.62</v>
      </c>
      <c r="G11" s="43">
        <v>74.28</v>
      </c>
    </row>
    <row r="12" spans="1:7" ht="26.25" x14ac:dyDescent="0.25">
      <c r="A12" s="33" t="s">
        <v>93</v>
      </c>
      <c r="B12" s="43">
        <v>140546</v>
      </c>
      <c r="C12" s="43">
        <v>143049</v>
      </c>
      <c r="D12" s="43">
        <v>135549</v>
      </c>
      <c r="E12" s="43">
        <v>-11802</v>
      </c>
      <c r="F12" s="43">
        <v>123747</v>
      </c>
      <c r="G12" s="43">
        <v>91.29</v>
      </c>
    </row>
    <row r="13" spans="1:7" x14ac:dyDescent="0.25">
      <c r="A13" s="41" t="s">
        <v>103</v>
      </c>
      <c r="B13" s="42">
        <f>SUM(B14)</f>
        <v>160</v>
      </c>
      <c r="C13" s="42">
        <f t="shared" ref="C13:D13" si="1">SUM(C14)</f>
        <v>117.37</v>
      </c>
      <c r="D13" s="42">
        <f t="shared" si="1"/>
        <v>117.37</v>
      </c>
      <c r="E13" s="42">
        <v>-47</v>
      </c>
      <c r="F13" s="42">
        <v>70.37</v>
      </c>
      <c r="G13" s="42">
        <v>59.96</v>
      </c>
    </row>
    <row r="14" spans="1:7" ht="26.25" x14ac:dyDescent="0.25">
      <c r="A14" s="33" t="s">
        <v>94</v>
      </c>
      <c r="B14" s="43">
        <v>160</v>
      </c>
      <c r="C14" s="43">
        <v>117.37</v>
      </c>
      <c r="D14" s="43">
        <v>117.37</v>
      </c>
      <c r="E14" s="43">
        <v>-47</v>
      </c>
      <c r="F14" s="43">
        <v>70.37</v>
      </c>
      <c r="G14" s="43">
        <v>59.96</v>
      </c>
    </row>
    <row r="15" spans="1:7" x14ac:dyDescent="0.25">
      <c r="A15" s="41" t="s">
        <v>104</v>
      </c>
      <c r="B15" s="42">
        <f>SUM(B16)</f>
        <v>94910</v>
      </c>
      <c r="C15" s="42">
        <f t="shared" ref="C15:D15" si="2">SUM(C16)</f>
        <v>108714.1</v>
      </c>
      <c r="D15" s="42">
        <f t="shared" si="2"/>
        <v>108714.1</v>
      </c>
      <c r="E15" s="42">
        <v>0</v>
      </c>
      <c r="F15" s="42">
        <v>108714.1</v>
      </c>
      <c r="G15" s="42">
        <v>100</v>
      </c>
    </row>
    <row r="16" spans="1:7" x14ac:dyDescent="0.25">
      <c r="A16" s="33" t="s">
        <v>95</v>
      </c>
      <c r="B16" s="43">
        <v>94910</v>
      </c>
      <c r="C16" s="43">
        <v>108714.1</v>
      </c>
      <c r="D16" s="43">
        <v>108714.1</v>
      </c>
      <c r="E16" s="43">
        <v>0</v>
      </c>
      <c r="F16" s="43">
        <v>108714.1</v>
      </c>
      <c r="G16" s="43">
        <v>100</v>
      </c>
    </row>
    <row r="17" spans="1:7" ht="15.75" thickBot="1" x14ac:dyDescent="0.3"/>
    <row r="18" spans="1:7" ht="38.25" customHeight="1" thickBot="1" x14ac:dyDescent="0.3">
      <c r="A18" s="22" t="s">
        <v>39</v>
      </c>
      <c r="B18" s="22" t="s">
        <v>97</v>
      </c>
      <c r="C18" s="22" t="s">
        <v>13</v>
      </c>
      <c r="D18" s="22" t="s">
        <v>98</v>
      </c>
      <c r="E18" s="22" t="s">
        <v>7</v>
      </c>
      <c r="F18" s="22" t="s">
        <v>145</v>
      </c>
      <c r="G18" s="22" t="s">
        <v>146</v>
      </c>
    </row>
    <row r="19" spans="1:7" x14ac:dyDescent="0.25">
      <c r="A19" s="40">
        <v>1</v>
      </c>
      <c r="B19" s="40">
        <v>2</v>
      </c>
      <c r="C19" s="40">
        <v>3</v>
      </c>
      <c r="D19" s="40">
        <v>4</v>
      </c>
      <c r="E19" s="40">
        <v>5</v>
      </c>
      <c r="F19" s="40">
        <v>6</v>
      </c>
      <c r="G19" s="40">
        <v>7</v>
      </c>
    </row>
    <row r="20" spans="1:7" x14ac:dyDescent="0.25">
      <c r="A20" s="23" t="s">
        <v>99</v>
      </c>
      <c r="B20" s="44">
        <f>SUM(B21+B27)</f>
        <v>1527872</v>
      </c>
      <c r="C20" s="44">
        <v>1817098.5</v>
      </c>
      <c r="D20" s="44">
        <f>SUM(D21+D27)</f>
        <v>1853598.5</v>
      </c>
      <c r="E20" s="44">
        <v>-6789.5</v>
      </c>
      <c r="F20" s="44">
        <v>1846809</v>
      </c>
      <c r="G20" s="44">
        <v>99.63</v>
      </c>
    </row>
    <row r="21" spans="1:7" x14ac:dyDescent="0.25">
      <c r="A21" s="41" t="s">
        <v>101</v>
      </c>
      <c r="B21" s="42">
        <f>SUM(B22:B26)</f>
        <v>1452302</v>
      </c>
      <c r="C21" s="42">
        <f t="shared" ref="C21" si="3">SUM(C22:C26)</f>
        <v>1732065.5</v>
      </c>
      <c r="D21" s="42">
        <f>SUM(D22:D26)</f>
        <v>1768615.5</v>
      </c>
      <c r="E21" s="42">
        <v>3407.5</v>
      </c>
      <c r="F21" s="42">
        <v>1772023</v>
      </c>
      <c r="G21" s="42">
        <v>100.19</v>
      </c>
    </row>
    <row r="22" spans="1:7" x14ac:dyDescent="0.25">
      <c r="A22" s="33" t="s">
        <v>51</v>
      </c>
      <c r="B22" s="43">
        <v>1231500</v>
      </c>
      <c r="C22" s="43">
        <v>1500000</v>
      </c>
      <c r="D22" s="43">
        <v>1500000</v>
      </c>
      <c r="E22" s="43">
        <v>24575</v>
      </c>
      <c r="F22" s="43">
        <v>1524575</v>
      </c>
      <c r="G22" s="43">
        <v>101.64</v>
      </c>
    </row>
    <row r="23" spans="1:7" x14ac:dyDescent="0.25">
      <c r="A23" s="33" t="s">
        <v>44</v>
      </c>
      <c r="B23" s="43">
        <v>210872</v>
      </c>
      <c r="C23" s="43">
        <v>222666</v>
      </c>
      <c r="D23" s="43">
        <v>259716</v>
      </c>
      <c r="E23" s="43">
        <v>-18513</v>
      </c>
      <c r="F23" s="43">
        <v>241203</v>
      </c>
      <c r="G23" s="43">
        <v>92.87</v>
      </c>
    </row>
    <row r="24" spans="1:7" x14ac:dyDescent="0.25">
      <c r="A24" s="33" t="s">
        <v>45</v>
      </c>
      <c r="B24" s="43">
        <v>2730</v>
      </c>
      <c r="C24" s="43">
        <v>1140</v>
      </c>
      <c r="D24" s="43">
        <v>1140</v>
      </c>
      <c r="E24" s="43">
        <v>-9</v>
      </c>
      <c r="F24" s="43">
        <v>1131</v>
      </c>
      <c r="G24" s="43">
        <v>99.21</v>
      </c>
    </row>
    <row r="25" spans="1:7" ht="26.25" x14ac:dyDescent="0.25">
      <c r="A25" s="33" t="s">
        <v>52</v>
      </c>
      <c r="B25" s="43">
        <v>7200</v>
      </c>
      <c r="C25" s="43">
        <v>7400</v>
      </c>
      <c r="D25" s="43">
        <v>6900</v>
      </c>
      <c r="E25" s="43">
        <v>-2646</v>
      </c>
      <c r="F25" s="43">
        <v>4254</v>
      </c>
      <c r="G25" s="43">
        <v>61.65</v>
      </c>
    </row>
    <row r="26" spans="1:7" x14ac:dyDescent="0.25">
      <c r="A26" s="33" t="s">
        <v>72</v>
      </c>
      <c r="B26" s="43">
        <v>0</v>
      </c>
      <c r="C26" s="43">
        <v>859.5</v>
      </c>
      <c r="D26" s="43">
        <v>859.5</v>
      </c>
      <c r="E26" s="43">
        <v>0.5</v>
      </c>
      <c r="F26" s="43">
        <v>860</v>
      </c>
      <c r="G26" s="43">
        <v>100.06</v>
      </c>
    </row>
    <row r="27" spans="1:7" x14ac:dyDescent="0.25">
      <c r="A27" s="41" t="s">
        <v>100</v>
      </c>
      <c r="B27" s="42">
        <f>SUM(B28:B29)</f>
        <v>75570</v>
      </c>
      <c r="C27" s="42">
        <f t="shared" ref="C27:D27" si="4">SUM(C28:C29)</f>
        <v>85033</v>
      </c>
      <c r="D27" s="42">
        <f t="shared" si="4"/>
        <v>84983</v>
      </c>
      <c r="E27" s="42">
        <v>-10197</v>
      </c>
      <c r="F27" s="42">
        <v>74786</v>
      </c>
      <c r="G27" s="42">
        <v>88</v>
      </c>
    </row>
    <row r="28" spans="1:7" ht="26.25" x14ac:dyDescent="0.25">
      <c r="A28" s="33" t="s">
        <v>53</v>
      </c>
      <c r="B28" s="43">
        <v>14660</v>
      </c>
      <c r="C28" s="43">
        <v>21123.32</v>
      </c>
      <c r="D28" s="43">
        <v>21073.32</v>
      </c>
      <c r="E28" s="43">
        <v>-8447.32</v>
      </c>
      <c r="F28" s="43">
        <v>12626</v>
      </c>
      <c r="G28" s="43">
        <v>59.91</v>
      </c>
    </row>
    <row r="29" spans="1:7" ht="26.25" x14ac:dyDescent="0.25">
      <c r="A29" s="33" t="s">
        <v>57</v>
      </c>
      <c r="B29" s="43">
        <v>60910</v>
      </c>
      <c r="C29" s="43">
        <v>63909.68</v>
      </c>
      <c r="D29" s="43">
        <v>63909.68</v>
      </c>
      <c r="E29" s="43">
        <v>-1749.68</v>
      </c>
      <c r="F29" s="43">
        <v>62160</v>
      </c>
      <c r="G29" s="43">
        <v>97.26</v>
      </c>
    </row>
  </sheetData>
  <pageMargins left="0.11811023622047245" right="0.19685039370078741" top="0" bottom="0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F4C83-F00C-4D44-959F-51112E2139A6}">
  <dimension ref="A1:I129"/>
  <sheetViews>
    <sheetView workbookViewId="0">
      <selection activeCell="H67" sqref="H67"/>
    </sheetView>
  </sheetViews>
  <sheetFormatPr defaultRowHeight="15" x14ac:dyDescent="0.25"/>
  <cols>
    <col min="1" max="1" width="54.85546875" customWidth="1"/>
    <col min="2" max="2" width="15.140625" customWidth="1"/>
    <col min="3" max="3" width="16.5703125" customWidth="1"/>
    <col min="4" max="4" width="18.42578125" customWidth="1"/>
    <col min="5" max="5" width="12.28515625" customWidth="1"/>
    <col min="6" max="6" width="18.42578125" customWidth="1"/>
    <col min="7" max="7" width="9.5703125" customWidth="1"/>
    <col min="8" max="8" width="33.7109375" customWidth="1"/>
    <col min="9" max="9" width="17.42578125" customWidth="1"/>
  </cols>
  <sheetData>
    <row r="1" spans="1:7" x14ac:dyDescent="0.25">
      <c r="A1" t="s">
        <v>105</v>
      </c>
    </row>
    <row r="2" spans="1:7" x14ac:dyDescent="0.25">
      <c r="A2" t="s">
        <v>106</v>
      </c>
    </row>
    <row r="3" spans="1:7" ht="15.75" thickBot="1" x14ac:dyDescent="0.3"/>
    <row r="4" spans="1:7" ht="54" customHeight="1" thickBot="1" x14ac:dyDescent="0.3">
      <c r="A4" s="22" t="s">
        <v>39</v>
      </c>
      <c r="B4" s="22" t="s">
        <v>6</v>
      </c>
      <c r="C4" s="22" t="s">
        <v>13</v>
      </c>
      <c r="D4" s="22" t="s">
        <v>98</v>
      </c>
      <c r="E4" s="22" t="s">
        <v>7</v>
      </c>
      <c r="F4" s="22" t="s">
        <v>145</v>
      </c>
      <c r="G4" s="22" t="s">
        <v>146</v>
      </c>
    </row>
    <row r="5" spans="1:7" x14ac:dyDescent="0.25">
      <c r="A5" s="40">
        <v>1</v>
      </c>
      <c r="B5" s="40">
        <v>2</v>
      </c>
      <c r="C5" s="40">
        <v>3</v>
      </c>
      <c r="D5" s="40">
        <v>4</v>
      </c>
      <c r="E5" s="40">
        <v>5</v>
      </c>
      <c r="F5" s="40">
        <v>6</v>
      </c>
      <c r="G5" s="40">
        <v>7</v>
      </c>
    </row>
    <row r="6" spans="1:7" x14ac:dyDescent="0.25">
      <c r="A6" s="23" t="s">
        <v>40</v>
      </c>
      <c r="B6" s="24">
        <v>1527872</v>
      </c>
      <c r="C6" s="24">
        <v>1817098.5</v>
      </c>
      <c r="D6" s="24">
        <f>SUM(D7+D14+D22+D28+D33+D38+D48+D53+D59+D67)</f>
        <v>1853598.5</v>
      </c>
      <c r="E6" s="24">
        <v>-6789.5</v>
      </c>
      <c r="F6" s="24">
        <v>1846809</v>
      </c>
      <c r="G6" s="24">
        <v>99.63</v>
      </c>
    </row>
    <row r="7" spans="1:7" x14ac:dyDescent="0.25">
      <c r="A7" s="30" t="s">
        <v>56</v>
      </c>
      <c r="B7" s="31">
        <v>11366</v>
      </c>
      <c r="C7" s="31">
        <v>15029</v>
      </c>
      <c r="D7" s="31">
        <f>SUM(D8+D11)</f>
        <v>17529</v>
      </c>
      <c r="E7" s="31">
        <v>-2802</v>
      </c>
      <c r="F7" s="31">
        <v>14727</v>
      </c>
      <c r="G7" s="31">
        <v>84.02</v>
      </c>
    </row>
    <row r="8" spans="1:7" x14ac:dyDescent="0.25">
      <c r="A8" s="38" t="s">
        <v>101</v>
      </c>
      <c r="B8" s="37">
        <v>11366</v>
      </c>
      <c r="C8" s="37">
        <v>11366</v>
      </c>
      <c r="D8" s="37">
        <f>SUM(D9:D10)</f>
        <v>13866</v>
      </c>
      <c r="E8" s="37">
        <v>-1052</v>
      </c>
      <c r="F8" s="37">
        <v>12814</v>
      </c>
      <c r="G8" s="37">
        <v>92.41</v>
      </c>
    </row>
    <row r="9" spans="1:7" x14ac:dyDescent="0.25">
      <c r="A9" s="33" t="s">
        <v>44</v>
      </c>
      <c r="B9" s="34">
        <v>7366</v>
      </c>
      <c r="C9" s="34">
        <v>7366</v>
      </c>
      <c r="D9" s="34">
        <v>9866</v>
      </c>
      <c r="E9" s="34">
        <v>-6</v>
      </c>
      <c r="F9" s="34">
        <v>9860</v>
      </c>
      <c r="G9" s="34">
        <v>99.94</v>
      </c>
    </row>
    <row r="10" spans="1:7" ht="26.25" x14ac:dyDescent="0.25">
      <c r="A10" s="33" t="s">
        <v>52</v>
      </c>
      <c r="B10" s="34">
        <v>4000</v>
      </c>
      <c r="C10" s="34">
        <v>4000</v>
      </c>
      <c r="D10" s="34">
        <v>4000</v>
      </c>
      <c r="E10" s="34">
        <v>-1046</v>
      </c>
      <c r="F10" s="34">
        <v>2954</v>
      </c>
      <c r="G10" s="34">
        <v>73.849999999999994</v>
      </c>
    </row>
    <row r="11" spans="1:7" x14ac:dyDescent="0.25">
      <c r="A11" s="38" t="s">
        <v>107</v>
      </c>
      <c r="B11" s="39">
        <v>0</v>
      </c>
      <c r="C11" s="37">
        <v>3663</v>
      </c>
      <c r="D11" s="37">
        <v>3663</v>
      </c>
      <c r="E11" s="37">
        <v>-1750</v>
      </c>
      <c r="F11" s="37">
        <v>1913</v>
      </c>
      <c r="G11" s="37">
        <v>52.22</v>
      </c>
    </row>
    <row r="12" spans="1:7" x14ac:dyDescent="0.25">
      <c r="A12" s="33" t="s">
        <v>53</v>
      </c>
      <c r="B12" s="35">
        <v>0</v>
      </c>
      <c r="C12" s="35">
        <v>663</v>
      </c>
      <c r="D12" s="35">
        <v>663</v>
      </c>
      <c r="E12" s="35">
        <v>0</v>
      </c>
      <c r="F12" s="35">
        <v>663</v>
      </c>
      <c r="G12" s="35">
        <v>100</v>
      </c>
    </row>
    <row r="13" spans="1:7" x14ac:dyDescent="0.25">
      <c r="A13" s="33" t="s">
        <v>57</v>
      </c>
      <c r="B13" s="35">
        <v>0</v>
      </c>
      <c r="C13" s="34">
        <v>3000</v>
      </c>
      <c r="D13" s="34">
        <v>3000</v>
      </c>
      <c r="E13" s="34">
        <v>-1750</v>
      </c>
      <c r="F13" s="34">
        <v>1250</v>
      </c>
      <c r="G13" s="34">
        <v>41.67</v>
      </c>
    </row>
    <row r="14" spans="1:7" x14ac:dyDescent="0.25">
      <c r="A14" s="30" t="s">
        <v>50</v>
      </c>
      <c r="B14" s="31">
        <v>14000</v>
      </c>
      <c r="C14" s="31">
        <v>20000</v>
      </c>
      <c r="D14" s="31">
        <v>22000</v>
      </c>
      <c r="E14" s="31">
        <v>0</v>
      </c>
      <c r="F14" s="31">
        <v>22000</v>
      </c>
      <c r="G14" s="31">
        <v>100</v>
      </c>
    </row>
    <row r="15" spans="1:7" x14ac:dyDescent="0.25">
      <c r="A15" s="38" t="s">
        <v>101</v>
      </c>
      <c r="B15" s="37">
        <v>10700</v>
      </c>
      <c r="C15" s="37">
        <v>10900</v>
      </c>
      <c r="D15" s="37">
        <v>12950</v>
      </c>
      <c r="E15" s="37">
        <v>2900</v>
      </c>
      <c r="F15" s="37">
        <v>15850</v>
      </c>
      <c r="G15" s="37">
        <v>122.39</v>
      </c>
    </row>
    <row r="16" spans="1:7" x14ac:dyDescent="0.25">
      <c r="A16" s="33" t="s">
        <v>51</v>
      </c>
      <c r="B16" s="34">
        <v>1200</v>
      </c>
      <c r="C16" s="34">
        <v>1000</v>
      </c>
      <c r="D16" s="34">
        <v>1000</v>
      </c>
      <c r="E16" s="34">
        <v>800</v>
      </c>
      <c r="F16" s="34">
        <v>1800</v>
      </c>
      <c r="G16" s="34">
        <v>180</v>
      </c>
    </row>
    <row r="17" spans="1:7" x14ac:dyDescent="0.25">
      <c r="A17" s="33" t="s">
        <v>44</v>
      </c>
      <c r="B17" s="34">
        <v>8400</v>
      </c>
      <c r="C17" s="34">
        <v>8800</v>
      </c>
      <c r="D17" s="34">
        <v>11400</v>
      </c>
      <c r="E17" s="34">
        <v>1600</v>
      </c>
      <c r="F17" s="34">
        <v>13000</v>
      </c>
      <c r="G17" s="34">
        <v>114.04</v>
      </c>
    </row>
    <row r="18" spans="1:7" x14ac:dyDescent="0.25">
      <c r="A18" s="33" t="s">
        <v>45</v>
      </c>
      <c r="B18" s="35">
        <v>100</v>
      </c>
      <c r="C18" s="35">
        <v>100</v>
      </c>
      <c r="D18" s="35">
        <v>50</v>
      </c>
      <c r="E18" s="35">
        <v>0</v>
      </c>
      <c r="F18" s="35">
        <v>50</v>
      </c>
      <c r="G18" s="35">
        <v>100</v>
      </c>
    </row>
    <row r="19" spans="1:7" ht="26.25" x14ac:dyDescent="0.25">
      <c r="A19" s="33" t="s">
        <v>52</v>
      </c>
      <c r="B19" s="34">
        <v>1000</v>
      </c>
      <c r="C19" s="34">
        <v>1000</v>
      </c>
      <c r="D19" s="35">
        <v>500</v>
      </c>
      <c r="E19" s="35">
        <v>500</v>
      </c>
      <c r="F19" s="35">
        <v>1000</v>
      </c>
      <c r="G19" s="35">
        <v>200</v>
      </c>
    </row>
    <row r="20" spans="1:7" x14ac:dyDescent="0.25">
      <c r="A20" s="38" t="s">
        <v>107</v>
      </c>
      <c r="B20" s="37">
        <v>3300</v>
      </c>
      <c r="C20" s="37">
        <v>9100</v>
      </c>
      <c r="D20" s="37">
        <v>9050</v>
      </c>
      <c r="E20" s="37">
        <v>-2900</v>
      </c>
      <c r="F20" s="37">
        <v>6150</v>
      </c>
      <c r="G20" s="37">
        <v>67.959999999999994</v>
      </c>
    </row>
    <row r="21" spans="1:7" x14ac:dyDescent="0.25">
      <c r="A21" s="33" t="s">
        <v>53</v>
      </c>
      <c r="B21" s="34">
        <v>3300</v>
      </c>
      <c r="C21" s="34">
        <v>9100</v>
      </c>
      <c r="D21" s="34">
        <v>9050</v>
      </c>
      <c r="E21" s="34">
        <v>-2900</v>
      </c>
      <c r="F21" s="34">
        <v>6150</v>
      </c>
      <c r="G21" s="34">
        <v>67.959999999999994</v>
      </c>
    </row>
    <row r="22" spans="1:7" x14ac:dyDescent="0.25">
      <c r="A22" s="30" t="s">
        <v>43</v>
      </c>
      <c r="B22" s="31">
        <v>129180</v>
      </c>
      <c r="C22" s="31">
        <v>128020</v>
      </c>
      <c r="D22" s="31">
        <v>118020</v>
      </c>
      <c r="E22" s="31">
        <v>-9000</v>
      </c>
      <c r="F22" s="31">
        <v>109020</v>
      </c>
      <c r="G22" s="31">
        <v>92.37</v>
      </c>
    </row>
    <row r="23" spans="1:7" x14ac:dyDescent="0.25">
      <c r="A23" s="38" t="s">
        <v>101</v>
      </c>
      <c r="B23" s="37">
        <v>129180</v>
      </c>
      <c r="C23" s="37">
        <v>128020</v>
      </c>
      <c r="D23" s="37">
        <v>118020</v>
      </c>
      <c r="E23" s="37">
        <v>-9000</v>
      </c>
      <c r="F23" s="37">
        <v>109020</v>
      </c>
      <c r="G23" s="37">
        <v>92.37</v>
      </c>
    </row>
    <row r="24" spans="1:7" x14ac:dyDescent="0.25">
      <c r="A24" s="33" t="s">
        <v>44</v>
      </c>
      <c r="B24" s="34">
        <v>128600</v>
      </c>
      <c r="C24" s="34">
        <v>127500</v>
      </c>
      <c r="D24" s="34">
        <v>117500</v>
      </c>
      <c r="E24" s="34">
        <v>-9050</v>
      </c>
      <c r="F24" s="34">
        <v>108450</v>
      </c>
      <c r="G24" s="34">
        <v>92.3</v>
      </c>
    </row>
    <row r="25" spans="1:7" x14ac:dyDescent="0.25">
      <c r="A25" s="33" t="s">
        <v>45</v>
      </c>
      <c r="B25" s="35">
        <v>580</v>
      </c>
      <c r="C25" s="35">
        <v>520</v>
      </c>
      <c r="D25" s="35">
        <v>520</v>
      </c>
      <c r="E25" s="35">
        <v>50</v>
      </c>
      <c r="F25" s="35">
        <v>570</v>
      </c>
      <c r="G25" s="43">
        <v>109.62</v>
      </c>
    </row>
    <row r="26" spans="1:7" x14ac:dyDescent="0.25">
      <c r="A26" s="36" t="s">
        <v>77</v>
      </c>
      <c r="B26" s="39">
        <v>50</v>
      </c>
      <c r="C26" s="39">
        <v>70</v>
      </c>
      <c r="D26" s="39">
        <v>120</v>
      </c>
      <c r="E26" s="39">
        <v>-14</v>
      </c>
      <c r="F26" s="39">
        <v>106</v>
      </c>
      <c r="G26" s="61">
        <v>88.33</v>
      </c>
    </row>
    <row r="27" spans="1:7" x14ac:dyDescent="0.25">
      <c r="A27" s="36" t="s">
        <v>78</v>
      </c>
      <c r="B27" s="39">
        <v>50</v>
      </c>
      <c r="C27" s="39">
        <v>70</v>
      </c>
      <c r="D27" s="39">
        <v>120</v>
      </c>
      <c r="E27" s="39">
        <v>-14</v>
      </c>
      <c r="F27" s="39">
        <v>106</v>
      </c>
      <c r="G27" s="61">
        <v>88.33</v>
      </c>
    </row>
    <row r="28" spans="1:7" x14ac:dyDescent="0.25">
      <c r="A28" s="30" t="s">
        <v>79</v>
      </c>
      <c r="B28" s="32">
        <v>50</v>
      </c>
      <c r="C28" s="32">
        <v>70</v>
      </c>
      <c r="D28" s="32">
        <v>120</v>
      </c>
      <c r="E28" s="32">
        <v>-14</v>
      </c>
      <c r="F28" s="32">
        <v>106</v>
      </c>
      <c r="G28" s="62">
        <v>88.33</v>
      </c>
    </row>
    <row r="29" spans="1:7" x14ac:dyDescent="0.25">
      <c r="A29" s="30" t="s">
        <v>80</v>
      </c>
      <c r="B29" s="32">
        <v>50</v>
      </c>
      <c r="C29" s="32">
        <v>70</v>
      </c>
      <c r="D29" s="32">
        <v>120</v>
      </c>
      <c r="E29" s="32">
        <v>-14</v>
      </c>
      <c r="F29" s="32">
        <v>106</v>
      </c>
      <c r="G29" s="62">
        <v>88.33</v>
      </c>
    </row>
    <row r="30" spans="1:7" x14ac:dyDescent="0.25">
      <c r="A30" s="38" t="s">
        <v>101</v>
      </c>
      <c r="B30" s="39">
        <v>50</v>
      </c>
      <c r="C30" s="39">
        <v>70</v>
      </c>
      <c r="D30" s="39">
        <v>120</v>
      </c>
      <c r="E30" s="39">
        <v>-14</v>
      </c>
      <c r="F30" s="39">
        <v>106</v>
      </c>
      <c r="G30" s="61">
        <v>88.33</v>
      </c>
    </row>
    <row r="31" spans="1:7" x14ac:dyDescent="0.25">
      <c r="A31" s="33" t="s">
        <v>45</v>
      </c>
      <c r="B31" s="35">
        <v>50</v>
      </c>
      <c r="C31" s="35">
        <v>70</v>
      </c>
      <c r="D31" s="35">
        <v>120</v>
      </c>
      <c r="E31" s="35">
        <v>-14</v>
      </c>
      <c r="F31" s="35">
        <v>106</v>
      </c>
      <c r="G31" s="43">
        <v>88.33</v>
      </c>
    </row>
    <row r="32" spans="1:7" x14ac:dyDescent="0.25">
      <c r="A32" s="36" t="s">
        <v>67</v>
      </c>
      <c r="B32" s="37">
        <v>7800</v>
      </c>
      <c r="C32" s="37">
        <v>8000</v>
      </c>
      <c r="D32" s="37">
        <v>9500</v>
      </c>
      <c r="E32" s="37">
        <v>-3500</v>
      </c>
      <c r="F32" s="37">
        <v>6000</v>
      </c>
      <c r="G32" s="37">
        <v>63.16</v>
      </c>
    </row>
    <row r="33" spans="1:9" x14ac:dyDescent="0.25">
      <c r="A33" s="30" t="s">
        <v>68</v>
      </c>
      <c r="B33" s="31">
        <v>7800</v>
      </c>
      <c r="C33" s="31">
        <v>8000</v>
      </c>
      <c r="D33" s="31">
        <v>9500</v>
      </c>
      <c r="E33" s="31">
        <v>-3500</v>
      </c>
      <c r="F33" s="31">
        <v>6000</v>
      </c>
      <c r="G33" s="31">
        <v>63.16</v>
      </c>
    </row>
    <row r="34" spans="1:9" x14ac:dyDescent="0.25">
      <c r="A34" s="38" t="s">
        <v>101</v>
      </c>
      <c r="B34" s="37">
        <v>7800</v>
      </c>
      <c r="C34" s="37">
        <v>8000</v>
      </c>
      <c r="D34" s="37">
        <v>9500</v>
      </c>
      <c r="E34" s="37">
        <v>-3500</v>
      </c>
      <c r="F34" s="37">
        <v>6000</v>
      </c>
      <c r="G34" s="37">
        <v>63.16</v>
      </c>
    </row>
    <row r="35" spans="1:9" x14ac:dyDescent="0.25">
      <c r="A35" s="33" t="s">
        <v>44</v>
      </c>
      <c r="B35" s="34">
        <v>7600</v>
      </c>
      <c r="C35" s="34">
        <v>7600</v>
      </c>
      <c r="D35" s="34">
        <v>9100</v>
      </c>
      <c r="E35" s="34">
        <v>-3300</v>
      </c>
      <c r="F35" s="34">
        <v>5800</v>
      </c>
      <c r="G35" s="34">
        <v>63.74</v>
      </c>
    </row>
    <row r="36" spans="1:9" ht="25.5" customHeight="1" x14ac:dyDescent="0.25">
      <c r="A36" s="33" t="s">
        <v>52</v>
      </c>
      <c r="B36" s="35">
        <v>200</v>
      </c>
      <c r="C36" s="35">
        <v>400</v>
      </c>
      <c r="D36" s="35">
        <v>400</v>
      </c>
      <c r="E36" s="35">
        <v>-200</v>
      </c>
      <c r="F36" s="35">
        <v>200</v>
      </c>
      <c r="G36" s="35">
        <v>50</v>
      </c>
    </row>
    <row r="37" spans="1:9" x14ac:dyDescent="0.25">
      <c r="A37" s="36" t="s">
        <v>70</v>
      </c>
      <c r="B37" s="37">
        <v>1324406</v>
      </c>
      <c r="C37" s="37">
        <v>1604909.5</v>
      </c>
      <c r="D37" s="37">
        <v>1643359.5</v>
      </c>
      <c r="E37" s="37">
        <v>16573.5</v>
      </c>
      <c r="F37" s="37">
        <v>1659933</v>
      </c>
      <c r="G37" s="37">
        <v>101.01</v>
      </c>
    </row>
    <row r="38" spans="1:9" ht="26.25" x14ac:dyDescent="0.25">
      <c r="A38" s="30" t="s">
        <v>71</v>
      </c>
      <c r="B38" s="31">
        <v>43800</v>
      </c>
      <c r="C38" s="31">
        <v>50859.5</v>
      </c>
      <c r="D38" s="31">
        <v>50859.5</v>
      </c>
      <c r="E38" s="31">
        <v>-5673.5</v>
      </c>
      <c r="F38" s="31">
        <v>45186</v>
      </c>
      <c r="G38" s="31">
        <v>88.84</v>
      </c>
    </row>
    <row r="39" spans="1:9" x14ac:dyDescent="0.25">
      <c r="A39" s="38" t="s">
        <v>101</v>
      </c>
      <c r="B39" s="37">
        <v>6300</v>
      </c>
      <c r="C39" s="37">
        <v>13359.5</v>
      </c>
      <c r="D39" s="37">
        <v>13359.5</v>
      </c>
      <c r="E39" s="37">
        <v>-3373.5</v>
      </c>
      <c r="F39" s="37">
        <v>9986</v>
      </c>
      <c r="G39" s="37">
        <v>74.75</v>
      </c>
    </row>
    <row r="40" spans="1:9" x14ac:dyDescent="0.25">
      <c r="A40" s="33" t="s">
        <v>51</v>
      </c>
      <c r="B40" s="35">
        <v>300</v>
      </c>
      <c r="C40" s="34">
        <v>0</v>
      </c>
      <c r="D40" s="34">
        <v>0</v>
      </c>
      <c r="E40" s="34">
        <v>175</v>
      </c>
      <c r="F40" s="34">
        <v>175</v>
      </c>
      <c r="G40" s="34">
        <v>0</v>
      </c>
      <c r="I40" s="63"/>
    </row>
    <row r="41" spans="1:9" x14ac:dyDescent="0.25">
      <c r="A41" s="33" t="s">
        <v>44</v>
      </c>
      <c r="B41" s="34">
        <v>5000</v>
      </c>
      <c r="C41" s="34">
        <v>11500</v>
      </c>
      <c r="D41" s="34">
        <v>11500</v>
      </c>
      <c r="E41" s="34">
        <v>-2649</v>
      </c>
      <c r="F41" s="34">
        <v>8851</v>
      </c>
      <c r="G41" s="34">
        <v>76.97</v>
      </c>
      <c r="I41" s="63"/>
    </row>
    <row r="42" spans="1:9" ht="26.25" x14ac:dyDescent="0.25">
      <c r="A42" s="33" t="s">
        <v>52</v>
      </c>
      <c r="B42" s="34">
        <v>1000</v>
      </c>
      <c r="C42" s="34">
        <v>1000</v>
      </c>
      <c r="D42" s="34">
        <v>1000</v>
      </c>
      <c r="E42" s="34">
        <v>-900</v>
      </c>
      <c r="F42" s="34">
        <v>100</v>
      </c>
      <c r="G42" s="34">
        <v>10</v>
      </c>
      <c r="I42" s="63"/>
    </row>
    <row r="43" spans="1:9" x14ac:dyDescent="0.25">
      <c r="A43" s="33" t="s">
        <v>72</v>
      </c>
      <c r="B43" s="35">
        <v>0</v>
      </c>
      <c r="C43" s="35">
        <v>859.5</v>
      </c>
      <c r="D43" s="35">
        <v>859.5</v>
      </c>
      <c r="E43" s="35">
        <v>0.5</v>
      </c>
      <c r="F43" s="35">
        <v>860</v>
      </c>
      <c r="G43" s="35">
        <v>100.06</v>
      </c>
      <c r="I43" s="63"/>
    </row>
    <row r="44" spans="1:9" x14ac:dyDescent="0.25">
      <c r="A44" s="38" t="s">
        <v>107</v>
      </c>
      <c r="B44" s="37">
        <v>37500</v>
      </c>
      <c r="C44" s="37">
        <v>37500</v>
      </c>
      <c r="D44" s="37">
        <v>37500</v>
      </c>
      <c r="E44" s="37">
        <v>-2300</v>
      </c>
      <c r="F44" s="37">
        <v>35200</v>
      </c>
      <c r="G44" s="37">
        <v>93.87</v>
      </c>
      <c r="I44" s="63"/>
    </row>
    <row r="45" spans="1:9" x14ac:dyDescent="0.25">
      <c r="A45" s="33" t="s">
        <v>53</v>
      </c>
      <c r="B45" s="34">
        <v>7500</v>
      </c>
      <c r="C45" s="34">
        <v>7500</v>
      </c>
      <c r="D45" s="34">
        <v>7500</v>
      </c>
      <c r="E45" s="34">
        <v>-2300</v>
      </c>
      <c r="F45" s="34">
        <v>5200</v>
      </c>
      <c r="G45" s="34">
        <v>69.33</v>
      </c>
      <c r="I45" s="63"/>
    </row>
    <row r="46" spans="1:9" x14ac:dyDescent="0.25">
      <c r="A46" s="33" t="s">
        <v>57</v>
      </c>
      <c r="B46" s="34">
        <v>30000</v>
      </c>
      <c r="C46" s="34">
        <v>30000</v>
      </c>
      <c r="D46" s="34">
        <v>30000</v>
      </c>
      <c r="E46" s="34">
        <v>0</v>
      </c>
      <c r="F46" s="34">
        <v>30000</v>
      </c>
      <c r="G46" s="34">
        <v>100</v>
      </c>
      <c r="I46" s="63"/>
    </row>
    <row r="47" spans="1:9" x14ac:dyDescent="0.25">
      <c r="A47" s="36" t="s">
        <v>86</v>
      </c>
      <c r="B47" s="37">
        <v>1237000</v>
      </c>
      <c r="C47" s="37">
        <v>1500000</v>
      </c>
      <c r="D47" s="37">
        <v>1500000</v>
      </c>
      <c r="E47" s="37">
        <v>23554</v>
      </c>
      <c r="F47" s="37">
        <v>1523554</v>
      </c>
      <c r="G47" s="37">
        <v>101.57</v>
      </c>
      <c r="I47" s="63"/>
    </row>
    <row r="48" spans="1:9" x14ac:dyDescent="0.25">
      <c r="A48" s="30" t="s">
        <v>87</v>
      </c>
      <c r="B48" s="31">
        <v>1237000</v>
      </c>
      <c r="C48" s="31">
        <v>1500000</v>
      </c>
      <c r="D48" s="31">
        <v>1500000</v>
      </c>
      <c r="E48" s="31">
        <v>23554</v>
      </c>
      <c r="F48" s="31">
        <v>1523554</v>
      </c>
      <c r="G48" s="31">
        <v>101.57</v>
      </c>
      <c r="I48" s="63"/>
    </row>
    <row r="49" spans="1:9" x14ac:dyDescent="0.25">
      <c r="A49" s="38" t="s">
        <v>101</v>
      </c>
      <c r="B49" s="37">
        <v>1237000</v>
      </c>
      <c r="C49" s="37">
        <v>1500000</v>
      </c>
      <c r="D49" s="37">
        <v>1500000</v>
      </c>
      <c r="E49" s="37">
        <v>23554</v>
      </c>
      <c r="F49" s="37">
        <v>1523554</v>
      </c>
      <c r="G49" s="37">
        <v>101.57</v>
      </c>
      <c r="I49" s="63"/>
    </row>
    <row r="50" spans="1:9" x14ac:dyDescent="0.25">
      <c r="A50" s="33" t="s">
        <v>51</v>
      </c>
      <c r="B50" s="34">
        <v>1230000</v>
      </c>
      <c r="C50" s="34">
        <v>1499000</v>
      </c>
      <c r="D50" s="34">
        <v>1499000</v>
      </c>
      <c r="E50" s="34">
        <v>23600</v>
      </c>
      <c r="F50" s="34">
        <v>1522600</v>
      </c>
      <c r="G50" s="34">
        <v>101.57</v>
      </c>
      <c r="I50" s="63"/>
    </row>
    <row r="51" spans="1:9" x14ac:dyDescent="0.25">
      <c r="A51" s="33" t="s">
        <v>44</v>
      </c>
      <c r="B51" s="34">
        <v>5000</v>
      </c>
      <c r="C51" s="35">
        <v>550</v>
      </c>
      <c r="D51" s="35">
        <v>550</v>
      </c>
      <c r="E51" s="35">
        <v>-1</v>
      </c>
      <c r="F51" s="35">
        <v>549</v>
      </c>
      <c r="G51" s="43">
        <v>99.82</v>
      </c>
      <c r="I51" s="63"/>
    </row>
    <row r="52" spans="1:9" x14ac:dyDescent="0.25">
      <c r="A52" s="33" t="s">
        <v>45</v>
      </c>
      <c r="B52" s="34">
        <v>2000</v>
      </c>
      <c r="C52" s="35">
        <v>450</v>
      </c>
      <c r="D52" s="35">
        <v>450</v>
      </c>
      <c r="E52" s="35">
        <v>-45</v>
      </c>
      <c r="F52" s="35">
        <v>405</v>
      </c>
      <c r="G52" s="35">
        <v>90</v>
      </c>
      <c r="I52" s="63"/>
    </row>
    <row r="53" spans="1:9" x14ac:dyDescent="0.25">
      <c r="A53" s="30" t="s">
        <v>74</v>
      </c>
      <c r="B53" s="31">
        <v>43606</v>
      </c>
      <c r="C53" s="31">
        <v>54050</v>
      </c>
      <c r="D53" s="31">
        <v>92500</v>
      </c>
      <c r="E53" s="31">
        <v>-1307</v>
      </c>
      <c r="F53" s="31">
        <v>91193</v>
      </c>
      <c r="G53" s="31">
        <v>98.59</v>
      </c>
      <c r="I53" s="63"/>
    </row>
    <row r="54" spans="1:9" x14ac:dyDescent="0.25">
      <c r="A54" s="30" t="s">
        <v>75</v>
      </c>
      <c r="B54" s="31">
        <v>43606</v>
      </c>
      <c r="C54" s="31">
        <v>54050</v>
      </c>
      <c r="D54" s="31">
        <v>92500</v>
      </c>
      <c r="E54" s="31">
        <v>-1307</v>
      </c>
      <c r="F54" s="31">
        <v>91193</v>
      </c>
      <c r="G54" s="31">
        <v>98.59</v>
      </c>
      <c r="I54" s="63"/>
    </row>
    <row r="55" spans="1:9" x14ac:dyDescent="0.25">
      <c r="A55" s="38" t="s">
        <v>101</v>
      </c>
      <c r="B55" s="37">
        <v>43606</v>
      </c>
      <c r="C55" s="37">
        <v>54050</v>
      </c>
      <c r="D55" s="37">
        <v>92500</v>
      </c>
      <c r="E55" s="37">
        <v>-1307</v>
      </c>
      <c r="F55" s="37">
        <v>91193</v>
      </c>
      <c r="G55" s="37">
        <v>98.59</v>
      </c>
      <c r="I55" s="63"/>
    </row>
    <row r="56" spans="1:9" x14ac:dyDescent="0.25">
      <c r="A56" s="33" t="s">
        <v>44</v>
      </c>
      <c r="B56" s="34">
        <v>43606</v>
      </c>
      <c r="C56" s="34">
        <v>54050</v>
      </c>
      <c r="D56" s="34">
        <v>92500</v>
      </c>
      <c r="E56" s="34">
        <v>-1307</v>
      </c>
      <c r="F56" s="34">
        <v>91193</v>
      </c>
      <c r="G56" s="34">
        <v>98.59</v>
      </c>
      <c r="I56" s="63"/>
    </row>
    <row r="57" spans="1:9" x14ac:dyDescent="0.25">
      <c r="A57" s="36" t="s">
        <v>63</v>
      </c>
      <c r="B57" s="37">
        <v>10000</v>
      </c>
      <c r="C57" s="37">
        <v>10000</v>
      </c>
      <c r="D57" s="37">
        <v>12000</v>
      </c>
      <c r="E57" s="37">
        <v>-8000</v>
      </c>
      <c r="F57" s="37">
        <v>4000</v>
      </c>
      <c r="G57" s="37">
        <v>33.33</v>
      </c>
      <c r="I57" s="63"/>
    </row>
    <row r="58" spans="1:9" x14ac:dyDescent="0.25">
      <c r="A58" s="36" t="s">
        <v>64</v>
      </c>
      <c r="B58" s="37">
        <v>10000</v>
      </c>
      <c r="C58" s="37">
        <v>10000</v>
      </c>
      <c r="D58" s="37">
        <v>12000</v>
      </c>
      <c r="E58" s="37">
        <v>-8000</v>
      </c>
      <c r="F58" s="37">
        <v>4000</v>
      </c>
      <c r="G58" s="37">
        <v>33.33</v>
      </c>
      <c r="I58" s="63"/>
    </row>
    <row r="59" spans="1:9" x14ac:dyDescent="0.25">
      <c r="A59" s="30" t="s">
        <v>65</v>
      </c>
      <c r="B59" s="31">
        <v>10000</v>
      </c>
      <c r="C59" s="31">
        <v>10000</v>
      </c>
      <c r="D59" s="31">
        <v>12000</v>
      </c>
      <c r="E59" s="31">
        <v>-8000</v>
      </c>
      <c r="F59" s="31">
        <v>4000</v>
      </c>
      <c r="G59" s="31">
        <v>33.33</v>
      </c>
      <c r="I59" s="63"/>
    </row>
    <row r="60" spans="1:9" x14ac:dyDescent="0.25">
      <c r="A60" s="38" t="s">
        <v>101</v>
      </c>
      <c r="B60" s="37">
        <v>6300</v>
      </c>
      <c r="C60" s="37">
        <v>6300</v>
      </c>
      <c r="D60" s="37">
        <v>8300</v>
      </c>
      <c r="E60" s="37">
        <v>-4800</v>
      </c>
      <c r="F60" s="37">
        <v>3500</v>
      </c>
      <c r="G60" s="37">
        <v>42.17</v>
      </c>
      <c r="I60" s="63"/>
    </row>
    <row r="61" spans="1:9" x14ac:dyDescent="0.25">
      <c r="A61" s="33" t="s">
        <v>44</v>
      </c>
      <c r="B61" s="34">
        <v>5300</v>
      </c>
      <c r="C61" s="34">
        <v>5300</v>
      </c>
      <c r="D61" s="34">
        <v>7300</v>
      </c>
      <c r="E61" s="34">
        <v>-3800</v>
      </c>
      <c r="F61" s="34">
        <v>3500</v>
      </c>
      <c r="G61" s="34">
        <v>47.95</v>
      </c>
      <c r="I61" s="63"/>
    </row>
    <row r="62" spans="1:9" ht="26.25" x14ac:dyDescent="0.25">
      <c r="A62" s="33" t="s">
        <v>52</v>
      </c>
      <c r="B62" s="34">
        <v>1000</v>
      </c>
      <c r="C62" s="34">
        <v>1000</v>
      </c>
      <c r="D62" s="34">
        <v>1000</v>
      </c>
      <c r="E62" s="34">
        <v>-1000</v>
      </c>
      <c r="F62" s="34">
        <v>0</v>
      </c>
      <c r="G62" s="34">
        <v>0</v>
      </c>
      <c r="I62" s="63"/>
    </row>
    <row r="63" spans="1:9" x14ac:dyDescent="0.25">
      <c r="A63" s="38" t="s">
        <v>107</v>
      </c>
      <c r="B63" s="37">
        <v>3700</v>
      </c>
      <c r="C63" s="37">
        <v>3700</v>
      </c>
      <c r="D63" s="37">
        <v>3700</v>
      </c>
      <c r="E63" s="37">
        <v>-3200</v>
      </c>
      <c r="F63" s="37">
        <v>500</v>
      </c>
      <c r="G63" s="37">
        <v>13.51</v>
      </c>
      <c r="I63" s="63"/>
    </row>
    <row r="64" spans="1:9" x14ac:dyDescent="0.25">
      <c r="A64" s="33" t="s">
        <v>53</v>
      </c>
      <c r="B64" s="34">
        <v>3700</v>
      </c>
      <c r="C64" s="34">
        <v>3700</v>
      </c>
      <c r="D64" s="34">
        <v>3700</v>
      </c>
      <c r="E64" s="34">
        <v>-3200</v>
      </c>
      <c r="F64" s="34">
        <v>500</v>
      </c>
      <c r="G64" s="34">
        <v>13.51</v>
      </c>
      <c r="I64" s="63"/>
    </row>
    <row r="65" spans="1:9" x14ac:dyDescent="0.25">
      <c r="A65" s="36" t="s">
        <v>59</v>
      </c>
      <c r="B65" s="37">
        <v>31070</v>
      </c>
      <c r="C65" s="37">
        <v>31070</v>
      </c>
      <c r="D65" s="37">
        <v>31070</v>
      </c>
      <c r="E65" s="37">
        <v>-47</v>
      </c>
      <c r="F65" s="37">
        <v>31023</v>
      </c>
      <c r="G65" s="37">
        <v>99.85</v>
      </c>
      <c r="I65" s="63"/>
    </row>
    <row r="66" spans="1:9" x14ac:dyDescent="0.25">
      <c r="A66" s="36" t="s">
        <v>60</v>
      </c>
      <c r="B66" s="37">
        <v>31070</v>
      </c>
      <c r="C66" s="37">
        <v>31070</v>
      </c>
      <c r="D66" s="37">
        <v>31070</v>
      </c>
      <c r="E66" s="37">
        <v>-47</v>
      </c>
      <c r="F66" s="37">
        <v>31023</v>
      </c>
      <c r="G66" s="37">
        <v>99.85</v>
      </c>
      <c r="I66" s="63"/>
    </row>
    <row r="67" spans="1:9" ht="26.25" x14ac:dyDescent="0.25">
      <c r="A67" s="30" t="s">
        <v>61</v>
      </c>
      <c r="B67" s="31">
        <v>31070</v>
      </c>
      <c r="C67" s="31">
        <v>31070</v>
      </c>
      <c r="D67" s="31">
        <v>31070</v>
      </c>
      <c r="E67" s="31">
        <v>-47</v>
      </c>
      <c r="F67" s="31">
        <v>31023</v>
      </c>
      <c r="G67" s="31">
        <v>99.85</v>
      </c>
      <c r="I67" s="63"/>
    </row>
    <row r="68" spans="1:9" x14ac:dyDescent="0.25">
      <c r="A68" s="38" t="s">
        <v>107</v>
      </c>
      <c r="B68" s="37">
        <v>31070</v>
      </c>
      <c r="C68" s="37">
        <v>31070</v>
      </c>
      <c r="D68" s="37">
        <v>31070</v>
      </c>
      <c r="E68" s="37">
        <v>-47</v>
      </c>
      <c r="F68" s="37">
        <v>31023</v>
      </c>
      <c r="G68" s="37">
        <v>99.85</v>
      </c>
      <c r="I68" s="63"/>
    </row>
    <row r="69" spans="1:9" x14ac:dyDescent="0.25">
      <c r="A69" s="33" t="s">
        <v>53</v>
      </c>
      <c r="B69" s="35">
        <v>160</v>
      </c>
      <c r="C69" s="35">
        <v>160.32</v>
      </c>
      <c r="D69" s="35">
        <v>160.32</v>
      </c>
      <c r="E69" s="35">
        <v>-47.32</v>
      </c>
      <c r="F69" s="35">
        <v>113</v>
      </c>
      <c r="G69" s="43">
        <v>70.48</v>
      </c>
      <c r="I69" s="63"/>
    </row>
    <row r="70" spans="1:9" x14ac:dyDescent="0.25">
      <c r="A70" s="33" t="s">
        <v>57</v>
      </c>
      <c r="B70" s="35">
        <v>30910</v>
      </c>
      <c r="C70" s="34">
        <v>30909.68</v>
      </c>
      <c r="D70" s="34">
        <v>30909.68</v>
      </c>
      <c r="E70" s="34">
        <v>0.32</v>
      </c>
      <c r="F70" s="34">
        <v>30910</v>
      </c>
      <c r="G70" s="34">
        <v>100</v>
      </c>
    </row>
    <row r="71" spans="1:9" ht="39.75" customHeight="1" thickBot="1" x14ac:dyDescent="0.3">
      <c r="B71" s="34"/>
    </row>
    <row r="72" spans="1:9" ht="39" thickBot="1" x14ac:dyDescent="0.3">
      <c r="A72" s="22" t="s">
        <v>39</v>
      </c>
      <c r="B72" s="22" t="s">
        <v>97</v>
      </c>
      <c r="C72" s="22" t="s">
        <v>13</v>
      </c>
      <c r="D72" s="22" t="s">
        <v>98</v>
      </c>
      <c r="E72" s="22" t="s">
        <v>7</v>
      </c>
      <c r="F72" s="22" t="s">
        <v>145</v>
      </c>
      <c r="G72" s="22" t="s">
        <v>146</v>
      </c>
    </row>
    <row r="73" spans="1:9" x14ac:dyDescent="0.25">
      <c r="A73" s="40">
        <v>1</v>
      </c>
      <c r="B73" s="40">
        <v>2</v>
      </c>
      <c r="C73" s="40">
        <v>3</v>
      </c>
      <c r="D73" s="40">
        <v>4</v>
      </c>
      <c r="E73" s="40">
        <v>5</v>
      </c>
      <c r="F73" s="40">
        <v>6</v>
      </c>
      <c r="G73" s="40">
        <v>7</v>
      </c>
    </row>
    <row r="74" spans="1:9" x14ac:dyDescent="0.25">
      <c r="A74" s="23" t="s">
        <v>40</v>
      </c>
      <c r="B74" s="24">
        <v>1527872</v>
      </c>
      <c r="C74" s="24">
        <v>1817098.5</v>
      </c>
      <c r="D74" s="24">
        <f>SUM(D75+D78+D83+D88+D95+D101+D107+D110+D118+D125)</f>
        <v>1853598.5</v>
      </c>
      <c r="E74" s="24">
        <v>-6789.5</v>
      </c>
      <c r="F74" s="24">
        <v>1846809</v>
      </c>
      <c r="G74" s="24">
        <v>99.63</v>
      </c>
    </row>
    <row r="75" spans="1:9" x14ac:dyDescent="0.25">
      <c r="A75" s="30" t="s">
        <v>56</v>
      </c>
      <c r="B75" s="31">
        <v>11366</v>
      </c>
      <c r="C75" s="31">
        <v>15029</v>
      </c>
      <c r="D75" s="31">
        <f>SUM(D76)</f>
        <v>17529</v>
      </c>
      <c r="E75" s="31">
        <v>-2802</v>
      </c>
      <c r="F75" s="31">
        <v>14727</v>
      </c>
      <c r="G75" s="31">
        <v>84.02</v>
      </c>
    </row>
    <row r="76" spans="1:9" x14ac:dyDescent="0.25">
      <c r="A76" s="38" t="s">
        <v>102</v>
      </c>
      <c r="B76" s="37">
        <v>11366</v>
      </c>
      <c r="C76" s="37">
        <v>15029</v>
      </c>
      <c r="D76" s="37">
        <f>SUM(D77)</f>
        <v>17529</v>
      </c>
      <c r="E76" s="37">
        <v>-2802</v>
      </c>
      <c r="F76" s="37">
        <v>14727</v>
      </c>
      <c r="G76" s="37">
        <v>84.02</v>
      </c>
    </row>
    <row r="77" spans="1:9" ht="26.25" x14ac:dyDescent="0.25">
      <c r="A77" s="33" t="s">
        <v>93</v>
      </c>
      <c r="B77" s="34">
        <v>11366</v>
      </c>
      <c r="C77" s="34">
        <v>15029</v>
      </c>
      <c r="D77" s="34">
        <v>17529</v>
      </c>
      <c r="E77" s="34">
        <v>-2802</v>
      </c>
      <c r="F77" s="34">
        <v>14727</v>
      </c>
      <c r="G77" s="34">
        <v>84.02</v>
      </c>
    </row>
    <row r="78" spans="1:9" x14ac:dyDescent="0.25">
      <c r="A78" s="30" t="s">
        <v>50</v>
      </c>
      <c r="B78" s="31">
        <v>14000</v>
      </c>
      <c r="C78" s="31">
        <v>20000</v>
      </c>
      <c r="D78" s="31">
        <v>22000</v>
      </c>
      <c r="E78" s="31">
        <v>0</v>
      </c>
      <c r="F78" s="31">
        <v>22000</v>
      </c>
      <c r="G78" s="31">
        <v>100</v>
      </c>
    </row>
    <row r="79" spans="1:9" x14ac:dyDescent="0.25">
      <c r="A79" s="38" t="s">
        <v>102</v>
      </c>
      <c r="B79" s="37">
        <v>10000</v>
      </c>
      <c r="C79" s="37">
        <v>17113.27</v>
      </c>
      <c r="D79" s="37">
        <v>19113.27</v>
      </c>
      <c r="E79" s="37">
        <v>0</v>
      </c>
      <c r="F79" s="37">
        <v>19113.27</v>
      </c>
      <c r="G79" s="37">
        <v>100</v>
      </c>
    </row>
    <row r="80" spans="1:9" ht="26.25" x14ac:dyDescent="0.25">
      <c r="A80" s="33" t="s">
        <v>92</v>
      </c>
      <c r="B80" s="34">
        <v>10000</v>
      </c>
      <c r="C80" s="34">
        <v>17113.27</v>
      </c>
      <c r="D80" s="34">
        <v>19113.27</v>
      </c>
      <c r="E80" s="34">
        <v>0</v>
      </c>
      <c r="F80" s="34">
        <v>19113.27</v>
      </c>
      <c r="G80" s="34">
        <v>100</v>
      </c>
    </row>
    <row r="81" spans="1:7" x14ac:dyDescent="0.25">
      <c r="A81" s="38" t="s">
        <v>108</v>
      </c>
      <c r="B81" s="37">
        <v>4000</v>
      </c>
      <c r="C81" s="37">
        <v>2886.73</v>
      </c>
      <c r="D81" s="37">
        <v>2886.73</v>
      </c>
      <c r="E81" s="37">
        <v>0</v>
      </c>
      <c r="F81" s="37">
        <v>2886.73</v>
      </c>
      <c r="G81" s="37">
        <v>100</v>
      </c>
    </row>
    <row r="82" spans="1:7" x14ac:dyDescent="0.25">
      <c r="A82" s="33" t="s">
        <v>95</v>
      </c>
      <c r="B82" s="34">
        <v>4000</v>
      </c>
      <c r="C82" s="34">
        <v>2886.73</v>
      </c>
      <c r="D82" s="34">
        <v>2886.73</v>
      </c>
      <c r="E82" s="34">
        <v>0</v>
      </c>
      <c r="F82" s="34">
        <v>2886.73</v>
      </c>
      <c r="G82" s="34">
        <v>100</v>
      </c>
    </row>
    <row r="83" spans="1:7" x14ac:dyDescent="0.25">
      <c r="A83" s="30" t="s">
        <v>43</v>
      </c>
      <c r="B83" s="31">
        <v>129180</v>
      </c>
      <c r="C83" s="31">
        <v>128020</v>
      </c>
      <c r="D83" s="31">
        <v>118020</v>
      </c>
      <c r="E83" s="31">
        <v>-9000</v>
      </c>
      <c r="F83" s="31">
        <v>109020</v>
      </c>
      <c r="G83" s="31">
        <v>92.37</v>
      </c>
    </row>
    <row r="84" spans="1:7" x14ac:dyDescent="0.25">
      <c r="A84" s="38" t="s">
        <v>102</v>
      </c>
      <c r="B84" s="37">
        <v>129180</v>
      </c>
      <c r="C84" s="37">
        <v>128020</v>
      </c>
      <c r="D84" s="37">
        <v>118020</v>
      </c>
      <c r="E84" s="37">
        <v>-9000</v>
      </c>
      <c r="F84" s="37">
        <v>109020</v>
      </c>
      <c r="G84" s="37">
        <v>92.37</v>
      </c>
    </row>
    <row r="85" spans="1:7" ht="26.25" x14ac:dyDescent="0.25">
      <c r="A85" s="33" t="s">
        <v>93</v>
      </c>
      <c r="B85" s="34">
        <v>129180</v>
      </c>
      <c r="C85" s="34">
        <v>128020</v>
      </c>
      <c r="D85" s="34">
        <v>118020</v>
      </c>
      <c r="E85" s="34">
        <v>-9000</v>
      </c>
      <c r="F85" s="34">
        <v>109020</v>
      </c>
      <c r="G85" s="34">
        <v>92.37</v>
      </c>
    </row>
    <row r="86" spans="1:7" x14ac:dyDescent="0.25">
      <c r="A86" s="36" t="s">
        <v>77</v>
      </c>
      <c r="B86" s="39">
        <v>50</v>
      </c>
      <c r="C86" s="39">
        <v>70</v>
      </c>
      <c r="D86" s="39">
        <v>120</v>
      </c>
      <c r="E86" s="39">
        <v>-14</v>
      </c>
      <c r="F86" s="39">
        <v>106</v>
      </c>
      <c r="G86" s="61">
        <v>88.33</v>
      </c>
    </row>
    <row r="87" spans="1:7" x14ac:dyDescent="0.25">
      <c r="A87" s="36" t="s">
        <v>78</v>
      </c>
      <c r="B87" s="39">
        <v>50</v>
      </c>
      <c r="C87" s="39">
        <v>70</v>
      </c>
      <c r="D87" s="39">
        <v>120</v>
      </c>
      <c r="E87" s="39">
        <v>-14</v>
      </c>
      <c r="F87" s="39">
        <v>106</v>
      </c>
      <c r="G87" s="61">
        <v>88.33</v>
      </c>
    </row>
    <row r="88" spans="1:7" x14ac:dyDescent="0.25">
      <c r="A88" s="30" t="s">
        <v>79</v>
      </c>
      <c r="B88" s="32">
        <v>50</v>
      </c>
      <c r="C88" s="32">
        <v>70</v>
      </c>
      <c r="D88" s="32">
        <v>120</v>
      </c>
      <c r="E88" s="32">
        <v>-14</v>
      </c>
      <c r="F88" s="32">
        <v>106</v>
      </c>
      <c r="G88" s="62">
        <v>88.33</v>
      </c>
    </row>
    <row r="89" spans="1:7" x14ac:dyDescent="0.25">
      <c r="A89" s="30" t="s">
        <v>80</v>
      </c>
      <c r="B89" s="32">
        <v>50</v>
      </c>
      <c r="C89" s="32">
        <v>70</v>
      </c>
      <c r="D89" s="32">
        <v>120</v>
      </c>
      <c r="E89" s="32">
        <v>-14</v>
      </c>
      <c r="F89" s="32">
        <v>106</v>
      </c>
      <c r="G89" s="62">
        <v>88.33</v>
      </c>
    </row>
    <row r="90" spans="1:7" x14ac:dyDescent="0.25">
      <c r="A90" s="38" t="s">
        <v>102</v>
      </c>
      <c r="B90" s="39">
        <v>50</v>
      </c>
      <c r="C90" s="39">
        <v>56.92</v>
      </c>
      <c r="D90" s="39">
        <v>106.92</v>
      </c>
      <c r="E90" s="39">
        <v>-14</v>
      </c>
      <c r="F90" s="39">
        <v>92.92</v>
      </c>
      <c r="G90" s="61">
        <v>86.91</v>
      </c>
    </row>
    <row r="91" spans="1:7" x14ac:dyDescent="0.25">
      <c r="A91" s="33" t="s">
        <v>90</v>
      </c>
      <c r="B91" s="35">
        <v>50</v>
      </c>
      <c r="C91" s="35">
        <v>56.92</v>
      </c>
      <c r="D91" s="35">
        <v>106.92</v>
      </c>
      <c r="E91" s="35">
        <v>-14</v>
      </c>
      <c r="F91" s="35">
        <v>92.92</v>
      </c>
      <c r="G91" s="43">
        <v>86.91</v>
      </c>
    </row>
    <row r="92" spans="1:7" x14ac:dyDescent="0.25">
      <c r="A92" s="38" t="s">
        <v>108</v>
      </c>
      <c r="B92" s="39">
        <v>0</v>
      </c>
      <c r="C92" s="39">
        <v>13.08</v>
      </c>
      <c r="D92" s="39">
        <v>13.08</v>
      </c>
      <c r="E92" s="39">
        <v>0</v>
      </c>
      <c r="F92" s="39">
        <v>13.08</v>
      </c>
      <c r="G92" s="39">
        <v>100</v>
      </c>
    </row>
    <row r="93" spans="1:7" x14ac:dyDescent="0.25">
      <c r="A93" s="33" t="s">
        <v>95</v>
      </c>
      <c r="B93" s="35">
        <v>0</v>
      </c>
      <c r="C93" s="35">
        <v>13.08</v>
      </c>
      <c r="D93" s="35">
        <v>13.08</v>
      </c>
      <c r="E93" s="35">
        <v>0</v>
      </c>
      <c r="F93" s="35">
        <v>13.08</v>
      </c>
      <c r="G93" s="35">
        <v>100</v>
      </c>
    </row>
    <row r="94" spans="1:7" x14ac:dyDescent="0.25">
      <c r="A94" s="36" t="s">
        <v>67</v>
      </c>
      <c r="B94" s="37">
        <v>7800</v>
      </c>
      <c r="C94" s="37">
        <v>8000</v>
      </c>
      <c r="D94" s="37">
        <v>9500</v>
      </c>
      <c r="E94" s="37">
        <v>-3500</v>
      </c>
      <c r="F94" s="37">
        <v>6000</v>
      </c>
      <c r="G94" s="37">
        <v>63.16</v>
      </c>
    </row>
    <row r="95" spans="1:7" x14ac:dyDescent="0.25">
      <c r="A95" s="30" t="s">
        <v>68</v>
      </c>
      <c r="B95" s="31">
        <v>7800</v>
      </c>
      <c r="C95" s="31">
        <v>8000</v>
      </c>
      <c r="D95" s="31">
        <v>9500</v>
      </c>
      <c r="E95" s="31">
        <v>-3500</v>
      </c>
      <c r="F95" s="31">
        <v>6000</v>
      </c>
      <c r="G95" s="31">
        <v>63.16</v>
      </c>
    </row>
    <row r="96" spans="1:7" x14ac:dyDescent="0.25">
      <c r="A96" s="38" t="s">
        <v>102</v>
      </c>
      <c r="B96" s="37">
        <v>7800</v>
      </c>
      <c r="C96" s="37">
        <v>7817.83</v>
      </c>
      <c r="D96" s="37">
        <v>9317.83</v>
      </c>
      <c r="E96" s="37">
        <v>-3500</v>
      </c>
      <c r="F96" s="37">
        <v>5817.83</v>
      </c>
      <c r="G96" s="37">
        <v>62.44</v>
      </c>
    </row>
    <row r="97" spans="1:7" ht="26.25" x14ac:dyDescent="0.25">
      <c r="A97" s="33" t="s">
        <v>91</v>
      </c>
      <c r="B97" s="34">
        <v>7800</v>
      </c>
      <c r="C97" s="34">
        <v>7817.83</v>
      </c>
      <c r="D97" s="34">
        <v>9317.83</v>
      </c>
      <c r="E97" s="34">
        <v>-3500</v>
      </c>
      <c r="F97" s="34">
        <v>5817.83</v>
      </c>
      <c r="G97" s="34">
        <v>62.44</v>
      </c>
    </row>
    <row r="98" spans="1:7" x14ac:dyDescent="0.25">
      <c r="A98" s="38" t="s">
        <v>108</v>
      </c>
      <c r="B98" s="39">
        <v>0</v>
      </c>
      <c r="C98" s="39">
        <v>182.17</v>
      </c>
      <c r="D98" s="39">
        <v>182.17</v>
      </c>
      <c r="E98" s="39">
        <v>0</v>
      </c>
      <c r="F98" s="39">
        <v>182.17</v>
      </c>
      <c r="G98" s="39">
        <v>100</v>
      </c>
    </row>
    <row r="99" spans="1:7" x14ac:dyDescent="0.25">
      <c r="A99" s="33" t="s">
        <v>95</v>
      </c>
      <c r="B99" s="35">
        <v>0</v>
      </c>
      <c r="C99" s="35">
        <v>182.17</v>
      </c>
      <c r="D99" s="35">
        <v>182.17</v>
      </c>
      <c r="E99" s="35">
        <v>0</v>
      </c>
      <c r="F99" s="35">
        <v>182.17</v>
      </c>
      <c r="G99" s="35">
        <v>100</v>
      </c>
    </row>
    <row r="100" spans="1:7" x14ac:dyDescent="0.25">
      <c r="A100" s="36" t="s">
        <v>70</v>
      </c>
      <c r="B100" s="37">
        <v>1324406</v>
      </c>
      <c r="C100" s="37">
        <v>1604909.5</v>
      </c>
      <c r="D100" s="37">
        <v>1643359.5</v>
      </c>
      <c r="E100" s="37">
        <v>16573.5</v>
      </c>
      <c r="F100" s="37">
        <v>1659933</v>
      </c>
      <c r="G100" s="37">
        <v>101.01</v>
      </c>
    </row>
    <row r="101" spans="1:7" ht="26.25" x14ac:dyDescent="0.25">
      <c r="A101" s="30" t="s">
        <v>71</v>
      </c>
      <c r="B101" s="31">
        <v>43800</v>
      </c>
      <c r="C101" s="31">
        <v>50859.5</v>
      </c>
      <c r="D101" s="31">
        <v>50859.5</v>
      </c>
      <c r="E101" s="31">
        <v>-5673.5</v>
      </c>
      <c r="F101" s="31">
        <v>45186</v>
      </c>
      <c r="G101" s="31">
        <v>88.84</v>
      </c>
    </row>
    <row r="102" spans="1:7" x14ac:dyDescent="0.25">
      <c r="A102" s="38" t="s">
        <v>102</v>
      </c>
      <c r="B102" s="37">
        <v>13800</v>
      </c>
      <c r="C102" s="37">
        <v>16631.23</v>
      </c>
      <c r="D102" s="37">
        <v>16631.23</v>
      </c>
      <c r="E102" s="37">
        <v>-5673.5</v>
      </c>
      <c r="F102" s="37">
        <v>10957.73</v>
      </c>
      <c r="G102" s="37">
        <v>65.89</v>
      </c>
    </row>
    <row r="103" spans="1:7" ht="26.25" x14ac:dyDescent="0.25">
      <c r="A103" s="33" t="s">
        <v>89</v>
      </c>
      <c r="B103" s="34">
        <v>13800</v>
      </c>
      <c r="C103" s="34">
        <v>16631.23</v>
      </c>
      <c r="D103" s="34">
        <v>16631.23</v>
      </c>
      <c r="E103" s="34">
        <v>-5673.5</v>
      </c>
      <c r="F103" s="34">
        <v>10957.73</v>
      </c>
      <c r="G103" s="34">
        <v>65.89</v>
      </c>
    </row>
    <row r="104" spans="1:7" x14ac:dyDescent="0.25">
      <c r="A104" s="38" t="s">
        <v>108</v>
      </c>
      <c r="B104" s="37">
        <v>30000</v>
      </c>
      <c r="C104" s="37">
        <v>34228.269999999997</v>
      </c>
      <c r="D104" s="37">
        <v>34228.269999999997</v>
      </c>
      <c r="E104" s="37">
        <v>0</v>
      </c>
      <c r="F104" s="37">
        <v>34228.269999999997</v>
      </c>
      <c r="G104" s="37">
        <v>100</v>
      </c>
    </row>
    <row r="105" spans="1:7" x14ac:dyDescent="0.25">
      <c r="A105" s="33" t="s">
        <v>95</v>
      </c>
      <c r="B105" s="34">
        <v>30000</v>
      </c>
      <c r="C105" s="34">
        <v>34228.269999999997</v>
      </c>
      <c r="D105" s="34">
        <v>34228.269999999997</v>
      </c>
      <c r="E105" s="34">
        <v>0</v>
      </c>
      <c r="F105" s="34">
        <v>34228.269999999997</v>
      </c>
      <c r="G105" s="34">
        <v>100</v>
      </c>
    </row>
    <row r="106" spans="1:7" x14ac:dyDescent="0.25">
      <c r="A106" s="36" t="s">
        <v>86</v>
      </c>
      <c r="B106" s="37">
        <v>1237000</v>
      </c>
      <c r="C106" s="37">
        <v>1500000</v>
      </c>
      <c r="D106" s="37">
        <v>1500000</v>
      </c>
      <c r="E106" s="37">
        <v>23554</v>
      </c>
      <c r="F106" s="37">
        <v>1523554</v>
      </c>
      <c r="G106" s="37">
        <v>101.57</v>
      </c>
    </row>
    <row r="107" spans="1:7" x14ac:dyDescent="0.25">
      <c r="A107" s="30" t="s">
        <v>87</v>
      </c>
      <c r="B107" s="31">
        <v>1237000</v>
      </c>
      <c r="C107" s="31">
        <v>1500000</v>
      </c>
      <c r="D107" s="31">
        <v>1500000</v>
      </c>
      <c r="E107" s="31">
        <v>23554</v>
      </c>
      <c r="F107" s="31">
        <v>1523554</v>
      </c>
      <c r="G107" s="31">
        <v>101.57</v>
      </c>
    </row>
    <row r="108" spans="1:7" x14ac:dyDescent="0.25">
      <c r="A108" s="38" t="s">
        <v>102</v>
      </c>
      <c r="B108" s="37">
        <v>1237000</v>
      </c>
      <c r="C108" s="37">
        <v>1500000</v>
      </c>
      <c r="D108" s="37">
        <v>1500000</v>
      </c>
      <c r="E108" s="37">
        <v>23554</v>
      </c>
      <c r="F108" s="37">
        <v>1523554</v>
      </c>
      <c r="G108" s="37">
        <v>101.57</v>
      </c>
    </row>
    <row r="109" spans="1:7" ht="26.25" x14ac:dyDescent="0.25">
      <c r="A109" s="33" t="s">
        <v>89</v>
      </c>
      <c r="B109" s="34">
        <v>1237000</v>
      </c>
      <c r="C109" s="34">
        <v>1500000</v>
      </c>
      <c r="D109" s="34">
        <v>1500000</v>
      </c>
      <c r="E109" s="34">
        <v>23554</v>
      </c>
      <c r="F109" s="34">
        <v>1523554</v>
      </c>
      <c r="G109" s="34">
        <v>101.57</v>
      </c>
    </row>
    <row r="110" spans="1:7" x14ac:dyDescent="0.25">
      <c r="A110" s="30" t="s">
        <v>74</v>
      </c>
      <c r="B110" s="31">
        <v>43606</v>
      </c>
      <c r="C110" s="31">
        <v>54050</v>
      </c>
      <c r="D110" s="31">
        <v>92500</v>
      </c>
      <c r="E110" s="31">
        <v>-1307</v>
      </c>
      <c r="F110" s="31">
        <v>91193</v>
      </c>
      <c r="G110" s="31">
        <v>98.59</v>
      </c>
    </row>
    <row r="111" spans="1:7" x14ac:dyDescent="0.25">
      <c r="A111" s="30" t="s">
        <v>75</v>
      </c>
      <c r="B111" s="31">
        <v>43606</v>
      </c>
      <c r="C111" s="31">
        <v>54050</v>
      </c>
      <c r="D111" s="31">
        <v>92500</v>
      </c>
      <c r="E111" s="31">
        <v>-1307</v>
      </c>
      <c r="F111" s="31">
        <v>91193</v>
      </c>
      <c r="G111" s="31">
        <v>98.59</v>
      </c>
    </row>
    <row r="112" spans="1:7" x14ac:dyDescent="0.25">
      <c r="A112" s="38" t="s">
        <v>102</v>
      </c>
      <c r="B112" s="37">
        <v>13606</v>
      </c>
      <c r="C112" s="37">
        <v>13613.43</v>
      </c>
      <c r="D112" s="37">
        <v>52063.43</v>
      </c>
      <c r="E112" s="37">
        <v>-1307</v>
      </c>
      <c r="F112" s="37">
        <v>50756.43</v>
      </c>
      <c r="G112" s="37">
        <v>97.49</v>
      </c>
    </row>
    <row r="113" spans="1:7" ht="26.25" x14ac:dyDescent="0.25">
      <c r="A113" s="33" t="s">
        <v>89</v>
      </c>
      <c r="B113" s="34">
        <v>13606</v>
      </c>
      <c r="C113" s="34">
        <v>13613.43</v>
      </c>
      <c r="D113" s="34">
        <v>52063.43</v>
      </c>
      <c r="E113" s="34">
        <v>-1307</v>
      </c>
      <c r="F113" s="34">
        <v>50756.43</v>
      </c>
      <c r="G113" s="34">
        <v>97.49</v>
      </c>
    </row>
    <row r="114" spans="1:7" x14ac:dyDescent="0.25">
      <c r="A114" s="38" t="s">
        <v>108</v>
      </c>
      <c r="B114" s="37">
        <v>30000</v>
      </c>
      <c r="C114" s="37">
        <v>40436.57</v>
      </c>
      <c r="D114" s="37">
        <v>40436.57</v>
      </c>
      <c r="E114" s="37">
        <v>0</v>
      </c>
      <c r="F114" s="37">
        <v>40436.57</v>
      </c>
      <c r="G114" s="37">
        <v>100</v>
      </c>
    </row>
    <row r="115" spans="1:7" x14ac:dyDescent="0.25">
      <c r="A115" s="33" t="s">
        <v>95</v>
      </c>
      <c r="B115" s="34">
        <v>30000</v>
      </c>
      <c r="C115" s="34">
        <v>40436.57</v>
      </c>
      <c r="D115" s="34">
        <v>40436.57</v>
      </c>
      <c r="E115" s="34">
        <v>0</v>
      </c>
      <c r="F115" s="34">
        <v>40436.57</v>
      </c>
      <c r="G115" s="34">
        <v>100</v>
      </c>
    </row>
    <row r="116" spans="1:7" x14ac:dyDescent="0.25">
      <c r="A116" s="36" t="s">
        <v>63</v>
      </c>
      <c r="B116" s="37">
        <v>10000</v>
      </c>
      <c r="C116" s="37">
        <v>10000</v>
      </c>
      <c r="D116" s="37">
        <v>12000</v>
      </c>
      <c r="E116" s="37">
        <v>-8000</v>
      </c>
      <c r="F116" s="37">
        <v>4000</v>
      </c>
      <c r="G116" s="37">
        <v>33.33</v>
      </c>
    </row>
    <row r="117" spans="1:7" x14ac:dyDescent="0.25">
      <c r="A117" s="36" t="s">
        <v>64</v>
      </c>
      <c r="B117" s="37">
        <v>10000</v>
      </c>
      <c r="C117" s="37">
        <v>10000</v>
      </c>
      <c r="D117" s="37">
        <v>12000</v>
      </c>
      <c r="E117" s="37">
        <v>-8000</v>
      </c>
      <c r="F117" s="37">
        <v>4000</v>
      </c>
      <c r="G117" s="37">
        <v>33.33</v>
      </c>
    </row>
    <row r="118" spans="1:7" x14ac:dyDescent="0.25">
      <c r="A118" s="30" t="s">
        <v>65</v>
      </c>
      <c r="B118" s="31">
        <v>10000</v>
      </c>
      <c r="C118" s="31">
        <v>10000</v>
      </c>
      <c r="D118" s="31">
        <v>12000</v>
      </c>
      <c r="E118" s="31">
        <v>-8000</v>
      </c>
      <c r="F118" s="31">
        <v>4000</v>
      </c>
      <c r="G118" s="31">
        <v>33.33</v>
      </c>
    </row>
    <row r="119" spans="1:7" x14ac:dyDescent="0.25">
      <c r="A119" s="38" t="s">
        <v>102</v>
      </c>
      <c r="B119" s="37">
        <v>10000</v>
      </c>
      <c r="C119" s="37">
        <v>9985.35</v>
      </c>
      <c r="D119" s="37">
        <v>11985.35</v>
      </c>
      <c r="E119" s="37">
        <v>-8000</v>
      </c>
      <c r="F119" s="37">
        <v>3985.35</v>
      </c>
      <c r="G119" s="37">
        <v>33.25</v>
      </c>
    </row>
    <row r="120" spans="1:7" ht="26.25" x14ac:dyDescent="0.25">
      <c r="A120" s="33" t="s">
        <v>92</v>
      </c>
      <c r="B120" s="34">
        <v>10000</v>
      </c>
      <c r="C120" s="34">
        <v>9985.35</v>
      </c>
      <c r="D120" s="34">
        <v>11985.35</v>
      </c>
      <c r="E120" s="34">
        <v>-8000</v>
      </c>
      <c r="F120" s="34">
        <v>3985.35</v>
      </c>
      <c r="G120" s="34">
        <v>33.25</v>
      </c>
    </row>
    <row r="121" spans="1:7" x14ac:dyDescent="0.25">
      <c r="A121" s="38" t="s">
        <v>108</v>
      </c>
      <c r="B121" s="39">
        <v>0</v>
      </c>
      <c r="C121" s="39">
        <v>14.65</v>
      </c>
      <c r="D121" s="39">
        <v>14.65</v>
      </c>
      <c r="E121" s="39">
        <v>0</v>
      </c>
      <c r="F121" s="39">
        <v>14.65</v>
      </c>
      <c r="G121" s="39">
        <v>100</v>
      </c>
    </row>
    <row r="122" spans="1:7" x14ac:dyDescent="0.25">
      <c r="A122" s="33" t="s">
        <v>95</v>
      </c>
      <c r="B122" s="35">
        <v>0</v>
      </c>
      <c r="C122" s="35">
        <v>14.65</v>
      </c>
      <c r="D122" s="35">
        <v>14.65</v>
      </c>
      <c r="E122" s="35">
        <v>0</v>
      </c>
      <c r="F122" s="35">
        <v>14.65</v>
      </c>
      <c r="G122" s="35">
        <v>100</v>
      </c>
    </row>
    <row r="123" spans="1:7" x14ac:dyDescent="0.25">
      <c r="A123" s="36" t="s">
        <v>59</v>
      </c>
      <c r="B123" s="37">
        <v>31070</v>
      </c>
      <c r="C123" s="37">
        <v>31070</v>
      </c>
      <c r="D123" s="37">
        <v>31070</v>
      </c>
      <c r="E123" s="37">
        <v>-47</v>
      </c>
      <c r="F123" s="37">
        <v>31023</v>
      </c>
      <c r="G123" s="37">
        <v>99.85</v>
      </c>
    </row>
    <row r="124" spans="1:7" x14ac:dyDescent="0.25">
      <c r="A124" s="36" t="s">
        <v>60</v>
      </c>
      <c r="B124" s="37">
        <v>31070</v>
      </c>
      <c r="C124" s="37">
        <v>31070</v>
      </c>
      <c r="D124" s="37">
        <v>31070</v>
      </c>
      <c r="E124" s="37">
        <v>-47</v>
      </c>
      <c r="F124" s="37">
        <v>31023</v>
      </c>
      <c r="G124" s="37">
        <v>99.85</v>
      </c>
    </row>
    <row r="125" spans="1:7" ht="26.25" x14ac:dyDescent="0.25">
      <c r="A125" s="30" t="s">
        <v>61</v>
      </c>
      <c r="B125" s="31">
        <v>31070</v>
      </c>
      <c r="C125" s="31">
        <v>31070</v>
      </c>
      <c r="D125" s="31">
        <v>31070</v>
      </c>
      <c r="E125" s="31">
        <v>-47</v>
      </c>
      <c r="F125" s="31">
        <v>31023</v>
      </c>
      <c r="G125" s="31">
        <v>99.85</v>
      </c>
    </row>
    <row r="126" spans="1:7" x14ac:dyDescent="0.25">
      <c r="A126" s="38" t="s">
        <v>103</v>
      </c>
      <c r="B126" s="39">
        <v>160</v>
      </c>
      <c r="C126" s="39">
        <v>117.37</v>
      </c>
      <c r="D126" s="39">
        <v>117.37</v>
      </c>
      <c r="E126" s="39">
        <v>-47</v>
      </c>
      <c r="F126" s="39">
        <v>70.37</v>
      </c>
      <c r="G126" s="61">
        <v>59.96</v>
      </c>
    </row>
    <row r="127" spans="1:7" x14ac:dyDescent="0.25">
      <c r="A127" s="33" t="s">
        <v>94</v>
      </c>
      <c r="B127" s="35">
        <v>160</v>
      </c>
      <c r="C127" s="35">
        <v>117.37</v>
      </c>
      <c r="D127" s="35">
        <v>117.37</v>
      </c>
      <c r="E127" s="35">
        <v>-47</v>
      </c>
      <c r="F127" s="35">
        <v>70.37</v>
      </c>
      <c r="G127" s="43">
        <v>59.96</v>
      </c>
    </row>
    <row r="128" spans="1:7" x14ac:dyDescent="0.25">
      <c r="A128" s="38" t="s">
        <v>108</v>
      </c>
      <c r="B128" s="37">
        <v>30910</v>
      </c>
      <c r="C128" s="37">
        <v>30952.63</v>
      </c>
      <c r="D128" s="37">
        <v>30952.63</v>
      </c>
      <c r="E128" s="37">
        <v>0</v>
      </c>
      <c r="F128" s="37">
        <v>30952.63</v>
      </c>
      <c r="G128" s="37">
        <v>100</v>
      </c>
    </row>
    <row r="129" spans="1:7" x14ac:dyDescent="0.25">
      <c r="A129" s="33" t="s">
        <v>95</v>
      </c>
      <c r="B129" s="34">
        <v>30910</v>
      </c>
      <c r="C129" s="34">
        <v>30952.63</v>
      </c>
      <c r="D129" s="34">
        <v>30952.63</v>
      </c>
      <c r="E129" s="34">
        <v>0</v>
      </c>
      <c r="F129" s="34">
        <v>30952.63</v>
      </c>
      <c r="G129" s="34">
        <v>100</v>
      </c>
    </row>
  </sheetData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129F2-2550-41F2-A161-0F5EC0C3A9AF}">
  <dimension ref="A1:G25"/>
  <sheetViews>
    <sheetView workbookViewId="0">
      <selection activeCell="F29" sqref="F29"/>
    </sheetView>
  </sheetViews>
  <sheetFormatPr defaultRowHeight="15" x14ac:dyDescent="0.25"/>
  <cols>
    <col min="1" max="1" width="53" customWidth="1"/>
    <col min="2" max="2" width="16.42578125" customWidth="1"/>
    <col min="3" max="3" width="18.28515625" customWidth="1"/>
    <col min="4" max="4" width="18.7109375" customWidth="1"/>
    <col min="5" max="5" width="11.85546875" customWidth="1"/>
    <col min="6" max="6" width="18.7109375" customWidth="1"/>
    <col min="7" max="7" width="8.42578125" customWidth="1"/>
  </cols>
  <sheetData>
    <row r="1" spans="1:7" x14ac:dyDescent="0.25">
      <c r="A1" t="s">
        <v>105</v>
      </c>
    </row>
    <row r="2" spans="1:7" x14ac:dyDescent="0.25">
      <c r="A2" t="s">
        <v>115</v>
      </c>
    </row>
    <row r="4" spans="1:7" ht="38.25" x14ac:dyDescent="0.25">
      <c r="A4" s="45" t="s">
        <v>39</v>
      </c>
      <c r="B4" s="45" t="s">
        <v>6</v>
      </c>
      <c r="C4" s="45" t="s">
        <v>13</v>
      </c>
      <c r="D4" s="45" t="s">
        <v>98</v>
      </c>
      <c r="E4" s="45" t="s">
        <v>7</v>
      </c>
      <c r="F4" s="45" t="s">
        <v>145</v>
      </c>
      <c r="G4" s="45" t="s">
        <v>146</v>
      </c>
    </row>
    <row r="5" spans="1:7" x14ac:dyDescent="0.25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45">
        <v>6</v>
      </c>
      <c r="G5" s="45">
        <v>7</v>
      </c>
    </row>
    <row r="6" spans="1:7" x14ac:dyDescent="0.25">
      <c r="A6" s="23" t="s">
        <v>40</v>
      </c>
      <c r="B6" s="24">
        <v>1527872</v>
      </c>
      <c r="C6" s="24">
        <v>1817098.5</v>
      </c>
      <c r="D6" s="24">
        <v>1853598.5</v>
      </c>
      <c r="E6" s="24">
        <v>-6789.5</v>
      </c>
      <c r="F6" s="24">
        <v>1846809</v>
      </c>
      <c r="G6" s="24">
        <v>99.63</v>
      </c>
    </row>
    <row r="7" spans="1:7" x14ac:dyDescent="0.25">
      <c r="A7" s="33" t="s">
        <v>109</v>
      </c>
      <c r="B7" s="34">
        <v>1527872</v>
      </c>
      <c r="C7" s="34">
        <v>1817098.5</v>
      </c>
      <c r="D7" s="34">
        <v>1853598.5</v>
      </c>
      <c r="E7" s="34">
        <v>-6789.5</v>
      </c>
      <c r="F7" s="34">
        <v>1846809</v>
      </c>
      <c r="G7" s="34">
        <v>99.63</v>
      </c>
    </row>
    <row r="8" spans="1:7" x14ac:dyDescent="0.25">
      <c r="A8" s="46" t="s">
        <v>110</v>
      </c>
      <c r="B8" s="47">
        <v>1527872</v>
      </c>
      <c r="C8" s="47">
        <v>1817098.5</v>
      </c>
      <c r="D8" s="47">
        <f>SUM(D11+D17+D23)</f>
        <v>1853598.5</v>
      </c>
      <c r="E8" s="47">
        <v>-6789.5</v>
      </c>
      <c r="F8" s="47">
        <v>1846809</v>
      </c>
      <c r="G8" s="47">
        <v>99.63</v>
      </c>
    </row>
    <row r="9" spans="1:7" x14ac:dyDescent="0.25">
      <c r="A9" s="33" t="s">
        <v>111</v>
      </c>
      <c r="B9" s="34">
        <v>1366180</v>
      </c>
      <c r="C9" s="34">
        <v>1628020</v>
      </c>
      <c r="D9" s="34">
        <v>1618020</v>
      </c>
      <c r="E9" s="34">
        <v>14554</v>
      </c>
      <c r="F9" s="34">
        <v>1632574</v>
      </c>
      <c r="G9" s="34">
        <v>100.9</v>
      </c>
    </row>
    <row r="10" spans="1:7" x14ac:dyDescent="0.25">
      <c r="A10" s="33" t="s">
        <v>112</v>
      </c>
      <c r="B10" s="34">
        <v>1366180</v>
      </c>
      <c r="C10" s="34">
        <v>1628020</v>
      </c>
      <c r="D10" s="34">
        <v>1618020</v>
      </c>
      <c r="E10" s="34">
        <v>14554</v>
      </c>
      <c r="F10" s="34">
        <v>1632574</v>
      </c>
      <c r="G10" s="34">
        <v>100.9</v>
      </c>
    </row>
    <row r="11" spans="1:7" x14ac:dyDescent="0.25">
      <c r="A11" s="38" t="s">
        <v>101</v>
      </c>
      <c r="B11" s="37">
        <v>1366180</v>
      </c>
      <c r="C11" s="37">
        <v>1628020</v>
      </c>
      <c r="D11" s="37">
        <v>1618020</v>
      </c>
      <c r="E11" s="37">
        <v>14554</v>
      </c>
      <c r="F11" s="37">
        <v>1632574</v>
      </c>
      <c r="G11" s="37">
        <v>100.9</v>
      </c>
    </row>
    <row r="12" spans="1:7" x14ac:dyDescent="0.25">
      <c r="A12" s="33" t="s">
        <v>51</v>
      </c>
      <c r="B12" s="34">
        <v>1230000</v>
      </c>
      <c r="C12" s="34">
        <v>1499000</v>
      </c>
      <c r="D12" s="34">
        <v>1499000</v>
      </c>
      <c r="E12" s="34">
        <v>23600</v>
      </c>
      <c r="F12" s="34">
        <v>1522600</v>
      </c>
      <c r="G12" s="34">
        <v>101.57</v>
      </c>
    </row>
    <row r="13" spans="1:7" x14ac:dyDescent="0.25">
      <c r="A13" s="33" t="s">
        <v>44</v>
      </c>
      <c r="B13" s="34">
        <v>133600</v>
      </c>
      <c r="C13" s="34">
        <v>128050</v>
      </c>
      <c r="D13" s="34">
        <v>118050</v>
      </c>
      <c r="E13" s="34">
        <v>-9051</v>
      </c>
      <c r="F13" s="34">
        <v>108999</v>
      </c>
      <c r="G13" s="34">
        <v>92.33</v>
      </c>
    </row>
    <row r="14" spans="1:7" x14ac:dyDescent="0.25">
      <c r="A14" s="33" t="s">
        <v>45</v>
      </c>
      <c r="B14" s="34">
        <v>2580</v>
      </c>
      <c r="C14" s="43">
        <v>970</v>
      </c>
      <c r="D14" s="43">
        <v>970</v>
      </c>
      <c r="E14" s="43">
        <v>5</v>
      </c>
      <c r="F14" s="43">
        <v>975</v>
      </c>
      <c r="G14" s="43">
        <v>100.52</v>
      </c>
    </row>
    <row r="15" spans="1:7" x14ac:dyDescent="0.25">
      <c r="A15" s="33" t="s">
        <v>113</v>
      </c>
      <c r="B15" s="34">
        <v>161692</v>
      </c>
      <c r="C15" s="43">
        <v>189078.5</v>
      </c>
      <c r="D15" s="43">
        <v>233078.5</v>
      </c>
      <c r="E15" s="43">
        <v>-21343.5</v>
      </c>
      <c r="F15" s="43">
        <v>214235</v>
      </c>
      <c r="G15" s="43">
        <v>90.94</v>
      </c>
    </row>
    <row r="16" spans="1:7" x14ac:dyDescent="0.25">
      <c r="A16" s="33" t="s">
        <v>114</v>
      </c>
      <c r="B16" s="34">
        <v>161692</v>
      </c>
      <c r="C16" s="43">
        <v>189078.5</v>
      </c>
      <c r="D16" s="43">
        <v>233078.5</v>
      </c>
      <c r="E16" s="43">
        <v>-21343.5</v>
      </c>
      <c r="F16" s="43">
        <v>214235</v>
      </c>
      <c r="G16" s="43">
        <v>90.94</v>
      </c>
    </row>
    <row r="17" spans="1:7" x14ac:dyDescent="0.25">
      <c r="A17" s="38" t="s">
        <v>101</v>
      </c>
      <c r="B17" s="37">
        <v>86122</v>
      </c>
      <c r="C17" s="61">
        <v>104045.5</v>
      </c>
      <c r="D17" s="61">
        <f>SUM(D18:D22)</f>
        <v>150595.5</v>
      </c>
      <c r="E17" s="61">
        <v>-11146.5</v>
      </c>
      <c r="F17" s="61">
        <v>139449</v>
      </c>
      <c r="G17" s="61">
        <v>92.6</v>
      </c>
    </row>
    <row r="18" spans="1:7" x14ac:dyDescent="0.25">
      <c r="A18" s="33" t="s">
        <v>51</v>
      </c>
      <c r="B18" s="34">
        <v>1500</v>
      </c>
      <c r="C18" s="43">
        <v>1000</v>
      </c>
      <c r="D18" s="43">
        <v>1000</v>
      </c>
      <c r="E18" s="43">
        <v>975</v>
      </c>
      <c r="F18" s="43">
        <v>1975</v>
      </c>
      <c r="G18" s="43">
        <v>197.5</v>
      </c>
    </row>
    <row r="19" spans="1:7" x14ac:dyDescent="0.25">
      <c r="A19" s="33" t="s">
        <v>44</v>
      </c>
      <c r="B19" s="34">
        <v>77272</v>
      </c>
      <c r="C19" s="43">
        <v>94616</v>
      </c>
      <c r="D19" s="43">
        <v>141666</v>
      </c>
      <c r="E19" s="43">
        <v>-9462</v>
      </c>
      <c r="F19" s="43">
        <v>132204</v>
      </c>
      <c r="G19" s="43">
        <v>93.32</v>
      </c>
    </row>
    <row r="20" spans="1:7" x14ac:dyDescent="0.25">
      <c r="A20" s="33" t="s">
        <v>45</v>
      </c>
      <c r="B20" s="35">
        <v>150</v>
      </c>
      <c r="C20" s="43">
        <v>170</v>
      </c>
      <c r="D20" s="43">
        <v>170</v>
      </c>
      <c r="E20" s="43">
        <v>-14</v>
      </c>
      <c r="F20" s="43">
        <v>156</v>
      </c>
      <c r="G20" s="43">
        <v>91.76</v>
      </c>
    </row>
    <row r="21" spans="1:7" ht="26.25" x14ac:dyDescent="0.25">
      <c r="A21" s="33" t="s">
        <v>52</v>
      </c>
      <c r="B21" s="34">
        <v>7200</v>
      </c>
      <c r="C21" s="34">
        <v>7400</v>
      </c>
      <c r="D21" s="34">
        <v>6900</v>
      </c>
      <c r="E21" s="34">
        <v>-2646</v>
      </c>
      <c r="F21" s="34">
        <v>4254</v>
      </c>
      <c r="G21" s="34">
        <v>61.65</v>
      </c>
    </row>
    <row r="22" spans="1:7" x14ac:dyDescent="0.25">
      <c r="A22" s="33" t="s">
        <v>72</v>
      </c>
      <c r="B22" s="35">
        <v>0</v>
      </c>
      <c r="C22" s="43">
        <v>859.5</v>
      </c>
      <c r="D22" s="43">
        <v>859.5</v>
      </c>
      <c r="E22" s="43">
        <v>0.5</v>
      </c>
      <c r="F22" s="43">
        <v>860</v>
      </c>
      <c r="G22" s="43">
        <v>100.06</v>
      </c>
    </row>
    <row r="23" spans="1:7" x14ac:dyDescent="0.25">
      <c r="A23" s="38" t="s">
        <v>107</v>
      </c>
      <c r="B23" s="37">
        <v>75570</v>
      </c>
      <c r="C23" s="37">
        <v>85033</v>
      </c>
      <c r="D23" s="37">
        <v>84983</v>
      </c>
      <c r="E23" s="37">
        <v>-10197</v>
      </c>
      <c r="F23" s="37">
        <v>74786</v>
      </c>
      <c r="G23" s="37">
        <v>88</v>
      </c>
    </row>
    <row r="24" spans="1:7" x14ac:dyDescent="0.25">
      <c r="A24" s="33" t="s">
        <v>53</v>
      </c>
      <c r="B24" s="34">
        <v>14660</v>
      </c>
      <c r="C24" s="34">
        <v>21123.32</v>
      </c>
      <c r="D24" s="34">
        <v>21073.32</v>
      </c>
      <c r="E24" s="34">
        <v>-8447.32</v>
      </c>
      <c r="F24" s="34">
        <v>12626</v>
      </c>
      <c r="G24" s="34">
        <v>59.91</v>
      </c>
    </row>
    <row r="25" spans="1:7" x14ac:dyDescent="0.25">
      <c r="A25" s="33" t="s">
        <v>57</v>
      </c>
      <c r="B25" s="34">
        <v>60910</v>
      </c>
      <c r="C25" s="34">
        <v>63909.68</v>
      </c>
      <c r="D25" s="34">
        <v>63909.68</v>
      </c>
      <c r="E25" s="34">
        <v>-1749.68</v>
      </c>
      <c r="F25" s="34">
        <v>62160</v>
      </c>
      <c r="G25" s="34">
        <v>97.26</v>
      </c>
    </row>
  </sheetData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56B71-DFDD-4B86-BB7A-AD2241A250B3}">
  <dimension ref="A2:J23"/>
  <sheetViews>
    <sheetView workbookViewId="0">
      <selection activeCell="M19" sqref="M19"/>
    </sheetView>
  </sheetViews>
  <sheetFormatPr defaultRowHeight="15" x14ac:dyDescent="0.25"/>
  <cols>
    <col min="4" max="4" width="54.85546875" customWidth="1"/>
    <col min="6" max="7" width="11.28515625" customWidth="1"/>
    <col min="9" max="9" width="11.42578125" customWidth="1"/>
  </cols>
  <sheetData>
    <row r="2" spans="1:10" x14ac:dyDescent="0.25">
      <c r="B2" t="s">
        <v>0</v>
      </c>
    </row>
    <row r="3" spans="1:10" x14ac:dyDescent="0.25">
      <c r="B3" t="s">
        <v>14</v>
      </c>
    </row>
    <row r="5" spans="1:10" ht="25.5" x14ac:dyDescent="0.25">
      <c r="A5" s="2" t="s">
        <v>15</v>
      </c>
      <c r="B5" s="2" t="s">
        <v>16</v>
      </c>
      <c r="C5" s="2"/>
      <c r="D5" s="2" t="s">
        <v>5</v>
      </c>
      <c r="E5" s="2" t="s">
        <v>6</v>
      </c>
      <c r="F5" s="2" t="s">
        <v>117</v>
      </c>
      <c r="G5" s="2" t="s">
        <v>116</v>
      </c>
      <c r="H5" s="1" t="s">
        <v>147</v>
      </c>
      <c r="I5" s="1" t="s">
        <v>148</v>
      </c>
      <c r="J5" s="1" t="s">
        <v>149</v>
      </c>
    </row>
    <row r="6" spans="1:10" x14ac:dyDescent="0.25">
      <c r="A6" s="3"/>
      <c r="B6" s="3"/>
      <c r="C6" s="3"/>
      <c r="D6" s="3" t="s">
        <v>8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</row>
    <row r="7" spans="1:10" x14ac:dyDescent="0.25">
      <c r="A7" s="5">
        <v>84</v>
      </c>
      <c r="B7" s="5"/>
      <c r="C7" s="5"/>
      <c r="D7" s="5" t="s">
        <v>9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</row>
    <row r="8" spans="1:10" ht="26.25" x14ac:dyDescent="0.25">
      <c r="A8" s="5"/>
      <c r="B8" s="14" t="s">
        <v>17</v>
      </c>
      <c r="C8" s="15"/>
      <c r="D8" s="16" t="s">
        <v>18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</row>
    <row r="9" spans="1:10" ht="26.25" x14ac:dyDescent="0.25">
      <c r="A9" s="5"/>
      <c r="B9" s="17"/>
      <c r="C9" s="15">
        <v>8443</v>
      </c>
      <c r="D9" s="16" t="s">
        <v>19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</row>
    <row r="10" spans="1:10" ht="26.25" x14ac:dyDescent="0.25">
      <c r="A10" s="5"/>
      <c r="B10" s="17"/>
      <c r="C10" s="15">
        <v>8444</v>
      </c>
      <c r="D10" s="16" t="s">
        <v>20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</row>
    <row r="11" spans="1:10" ht="26.25" x14ac:dyDescent="0.25">
      <c r="A11" s="5"/>
      <c r="B11" s="17"/>
      <c r="C11" s="15">
        <v>8445</v>
      </c>
      <c r="D11" s="16" t="s">
        <v>21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</row>
    <row r="12" spans="1:10" x14ac:dyDescent="0.25">
      <c r="A12" s="5"/>
      <c r="B12" s="17"/>
      <c r="C12" s="15">
        <v>8446</v>
      </c>
      <c r="D12" s="16" t="s">
        <v>22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</row>
    <row r="13" spans="1:10" x14ac:dyDescent="0.25">
      <c r="A13" s="5"/>
      <c r="B13" s="17"/>
      <c r="C13" s="15">
        <v>8447</v>
      </c>
      <c r="D13" s="16" t="s">
        <v>23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</row>
    <row r="14" spans="1:10" x14ac:dyDescent="0.25">
      <c r="A14" s="5"/>
      <c r="B14" s="17"/>
      <c r="C14" s="15">
        <v>8448</v>
      </c>
      <c r="D14" s="16" t="s">
        <v>24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</row>
    <row r="15" spans="1:10" x14ac:dyDescent="0.25">
      <c r="A15" s="10"/>
      <c r="B15" s="10"/>
      <c r="C15" s="10"/>
      <c r="D15" s="11" t="s">
        <v>11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</row>
    <row r="16" spans="1:10" ht="45" x14ac:dyDescent="0.25">
      <c r="A16" s="18">
        <v>54</v>
      </c>
      <c r="B16" s="18"/>
      <c r="C16" s="18"/>
      <c r="D16" s="19" t="s">
        <v>25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</row>
    <row r="17" spans="1:10" ht="26.25" x14ac:dyDescent="0.25">
      <c r="A17" s="18"/>
      <c r="B17" s="18">
        <v>544</v>
      </c>
      <c r="C17" s="18"/>
      <c r="D17" s="20" t="s">
        <v>26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</row>
    <row r="18" spans="1:10" ht="26.25" x14ac:dyDescent="0.25">
      <c r="A18" s="18"/>
      <c r="B18" s="18"/>
      <c r="C18" s="21" t="s">
        <v>27</v>
      </c>
      <c r="D18" s="20" t="s">
        <v>28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</row>
    <row r="19" spans="1:10" ht="26.25" x14ac:dyDescent="0.25">
      <c r="A19" s="5"/>
      <c r="B19" s="5"/>
      <c r="C19" s="21" t="s">
        <v>29</v>
      </c>
      <c r="D19" s="20" t="s">
        <v>30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</row>
    <row r="20" spans="1:10" ht="26.25" x14ac:dyDescent="0.25">
      <c r="A20" s="18"/>
      <c r="B20" s="18"/>
      <c r="C20" s="21" t="s">
        <v>31</v>
      </c>
      <c r="D20" s="20" t="s">
        <v>32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</row>
    <row r="21" spans="1:10" ht="26.25" x14ac:dyDescent="0.25">
      <c r="A21" s="4"/>
      <c r="B21" s="4"/>
      <c r="C21" s="21" t="s">
        <v>33</v>
      </c>
      <c r="D21" s="20" t="s">
        <v>34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</row>
    <row r="22" spans="1:10" ht="26.25" x14ac:dyDescent="0.25">
      <c r="A22" s="4"/>
      <c r="B22" s="4"/>
      <c r="C22" s="21" t="s">
        <v>35</v>
      </c>
      <c r="D22" s="20" t="s">
        <v>36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</row>
    <row r="23" spans="1:10" ht="26.25" x14ac:dyDescent="0.25">
      <c r="A23" s="4"/>
      <c r="B23" s="4"/>
      <c r="C23" s="21" t="s">
        <v>37</v>
      </c>
      <c r="D23" s="20" t="s">
        <v>38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</row>
  </sheetData>
  <pageMargins left="0.11811023622047245" right="0.11811023622047245" top="0.74803149606299213" bottom="0.35433070866141736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8CE1F-4222-471E-84AA-14D0AE99EE34}">
  <dimension ref="A2:J11"/>
  <sheetViews>
    <sheetView workbookViewId="0">
      <selection activeCell="G5" sqref="G5"/>
    </sheetView>
  </sheetViews>
  <sheetFormatPr defaultRowHeight="15" x14ac:dyDescent="0.25"/>
  <cols>
    <col min="4" max="4" width="36.42578125" customWidth="1"/>
    <col min="5" max="5" width="12.42578125" customWidth="1"/>
    <col min="6" max="6" width="11.28515625" customWidth="1"/>
    <col min="7" max="7" width="11.7109375" customWidth="1"/>
    <col min="9" max="10" width="11.7109375" customWidth="1"/>
  </cols>
  <sheetData>
    <row r="2" spans="1:10" x14ac:dyDescent="0.25">
      <c r="B2" t="s">
        <v>0</v>
      </c>
    </row>
    <row r="3" spans="1:10" x14ac:dyDescent="0.25">
      <c r="B3" t="s">
        <v>1</v>
      </c>
    </row>
    <row r="5" spans="1:10" ht="25.5" x14ac:dyDescent="0.25">
      <c r="A5" s="1" t="s">
        <v>2</v>
      </c>
      <c r="B5" s="2" t="s">
        <v>3</v>
      </c>
      <c r="C5" s="2" t="s">
        <v>4</v>
      </c>
      <c r="D5" s="2" t="s">
        <v>5</v>
      </c>
      <c r="E5" s="2" t="s">
        <v>6</v>
      </c>
      <c r="F5" s="2" t="s">
        <v>117</v>
      </c>
      <c r="G5" s="2" t="s">
        <v>116</v>
      </c>
      <c r="H5" s="2" t="s">
        <v>147</v>
      </c>
      <c r="I5" s="2" t="s">
        <v>148</v>
      </c>
      <c r="J5" s="1" t="s">
        <v>150</v>
      </c>
    </row>
    <row r="6" spans="1:10" ht="25.5" x14ac:dyDescent="0.25">
      <c r="A6" s="3">
        <v>8</v>
      </c>
      <c r="B6" s="3"/>
      <c r="C6" s="3"/>
      <c r="D6" s="3" t="s">
        <v>8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</row>
    <row r="7" spans="1:10" x14ac:dyDescent="0.25">
      <c r="A7" s="3"/>
      <c r="B7" s="5">
        <v>84</v>
      </c>
      <c r="C7" s="5"/>
      <c r="D7" s="5" t="s">
        <v>9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</row>
    <row r="8" spans="1:10" x14ac:dyDescent="0.25">
      <c r="A8" s="6"/>
      <c r="B8" s="6"/>
      <c r="C8" s="7">
        <v>8</v>
      </c>
      <c r="D8" s="8" t="s">
        <v>10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</row>
    <row r="9" spans="1:10" ht="25.5" x14ac:dyDescent="0.25">
      <c r="A9" s="9">
        <v>5</v>
      </c>
      <c r="B9" s="10"/>
      <c r="C9" s="10"/>
      <c r="D9" s="11" t="s">
        <v>11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</row>
    <row r="10" spans="1:10" ht="25.5" x14ac:dyDescent="0.25">
      <c r="A10" s="5"/>
      <c r="B10" s="5">
        <v>54</v>
      </c>
      <c r="C10" s="5"/>
      <c r="D10" s="12" t="s">
        <v>12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</row>
    <row r="11" spans="1:10" x14ac:dyDescent="0.25">
      <c r="A11" s="5"/>
      <c r="B11" s="5"/>
      <c r="C11" s="7">
        <v>8</v>
      </c>
      <c r="D11" s="13" t="s">
        <v>10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</row>
  </sheetData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CE8D8-FAC8-4151-BAC6-80C1783731F2}">
  <dimension ref="A1:H82"/>
  <sheetViews>
    <sheetView workbookViewId="0">
      <selection activeCell="E3" sqref="E3"/>
    </sheetView>
  </sheetViews>
  <sheetFormatPr defaultRowHeight="15" x14ac:dyDescent="0.25"/>
  <cols>
    <col min="1" max="1" width="64.140625" customWidth="1"/>
    <col min="2" max="2" width="15.140625" customWidth="1"/>
    <col min="3" max="3" width="15" customWidth="1"/>
    <col min="4" max="4" width="14.140625" customWidth="1"/>
    <col min="5" max="5" width="13.28515625" customWidth="1"/>
    <col min="6" max="6" width="13.5703125" customWidth="1"/>
    <col min="7" max="7" width="9.140625" customWidth="1"/>
  </cols>
  <sheetData>
    <row r="1" spans="1:8" ht="55.5" customHeight="1" thickBot="1" x14ac:dyDescent="0.3">
      <c r="A1" s="22" t="s">
        <v>39</v>
      </c>
      <c r="B1" s="22" t="s">
        <v>6</v>
      </c>
      <c r="C1" s="22" t="s">
        <v>117</v>
      </c>
      <c r="D1" s="22" t="s">
        <v>116</v>
      </c>
      <c r="E1" s="22" t="s">
        <v>147</v>
      </c>
      <c r="F1" s="22" t="s">
        <v>148</v>
      </c>
      <c r="G1" s="22" t="s">
        <v>146</v>
      </c>
    </row>
    <row r="2" spans="1:8" x14ac:dyDescent="0.25">
      <c r="A2" s="40">
        <v>1</v>
      </c>
      <c r="B2" s="40">
        <v>2</v>
      </c>
      <c r="C2" s="40">
        <v>3</v>
      </c>
      <c r="D2" s="40">
        <v>4</v>
      </c>
      <c r="E2" s="40">
        <v>5</v>
      </c>
      <c r="F2" s="40">
        <v>6</v>
      </c>
      <c r="G2" s="40">
        <v>7</v>
      </c>
      <c r="H2" s="64"/>
    </row>
    <row r="3" spans="1:8" x14ac:dyDescent="0.25">
      <c r="A3" s="23" t="s">
        <v>40</v>
      </c>
      <c r="B3" s="24">
        <v>1527872</v>
      </c>
      <c r="C3" s="24">
        <v>1817098.5</v>
      </c>
      <c r="D3" s="24">
        <f>SUM(D4+D15+D23+D71+D75)</f>
        <v>1853598.5</v>
      </c>
      <c r="E3" s="24">
        <f>SUM(F3-D3)</f>
        <v>-6789.5</v>
      </c>
      <c r="F3" s="24">
        <f>SUM(F5+F9+F16+F24+F29+F35+F42+F47+F56+F61+F67+F72+F76)</f>
        <v>1846809</v>
      </c>
      <c r="G3" s="24">
        <f>SUM(F3/D3*100)</f>
        <v>99.63371247872719</v>
      </c>
    </row>
    <row r="4" spans="1:8" x14ac:dyDescent="0.25">
      <c r="A4" s="25" t="s">
        <v>41</v>
      </c>
      <c r="B4" s="26">
        <v>129180</v>
      </c>
      <c r="C4" s="26">
        <v>128020</v>
      </c>
      <c r="D4" s="26">
        <v>118020</v>
      </c>
      <c r="E4" s="26">
        <f t="shared" ref="E4:E66" si="0">SUM(F4-D4)</f>
        <v>-9000</v>
      </c>
      <c r="F4" s="26">
        <v>109020</v>
      </c>
      <c r="G4" s="26">
        <f t="shared" ref="G4:G67" si="1">SUM(F4/D4*100)</f>
        <v>92.374173868835797</v>
      </c>
    </row>
    <row r="5" spans="1:8" x14ac:dyDescent="0.25">
      <c r="A5" s="27" t="s">
        <v>42</v>
      </c>
      <c r="B5" s="28">
        <v>39180</v>
      </c>
      <c r="C5" s="28">
        <v>40020</v>
      </c>
      <c r="D5" s="28">
        <v>40020</v>
      </c>
      <c r="E5" s="28">
        <f t="shared" si="0"/>
        <v>0</v>
      </c>
      <c r="F5" s="28">
        <v>40020</v>
      </c>
      <c r="G5" s="28">
        <f t="shared" si="1"/>
        <v>100</v>
      </c>
    </row>
    <row r="6" spans="1:8" x14ac:dyDescent="0.25">
      <c r="A6" s="30" t="s">
        <v>43</v>
      </c>
      <c r="B6" s="31">
        <v>39180</v>
      </c>
      <c r="C6" s="31">
        <v>40020</v>
      </c>
      <c r="D6" s="31">
        <v>40020</v>
      </c>
      <c r="E6" s="31">
        <f t="shared" si="0"/>
        <v>0</v>
      </c>
      <c r="F6" s="31">
        <v>40020</v>
      </c>
      <c r="G6" s="31">
        <f t="shared" si="1"/>
        <v>100</v>
      </c>
    </row>
    <row r="7" spans="1:8" x14ac:dyDescent="0.25">
      <c r="A7" s="33" t="s">
        <v>44</v>
      </c>
      <c r="B7" s="34">
        <v>38600</v>
      </c>
      <c r="C7" s="34">
        <v>39500</v>
      </c>
      <c r="D7" s="34">
        <v>39500</v>
      </c>
      <c r="E7" s="34">
        <f t="shared" si="0"/>
        <v>-50</v>
      </c>
      <c r="F7" s="34">
        <v>39450</v>
      </c>
      <c r="G7" s="34">
        <f t="shared" si="1"/>
        <v>99.87341772151899</v>
      </c>
    </row>
    <row r="8" spans="1:8" x14ac:dyDescent="0.25">
      <c r="A8" s="33" t="s">
        <v>45</v>
      </c>
      <c r="B8" s="35">
        <v>580</v>
      </c>
      <c r="C8" s="35">
        <v>520</v>
      </c>
      <c r="D8" s="35">
        <v>520</v>
      </c>
      <c r="E8" s="35">
        <f t="shared" si="0"/>
        <v>50</v>
      </c>
      <c r="F8" s="35">
        <v>570</v>
      </c>
      <c r="G8" s="43">
        <f t="shared" si="1"/>
        <v>109.61538461538463</v>
      </c>
    </row>
    <row r="9" spans="1:8" ht="26.25" x14ac:dyDescent="0.25">
      <c r="A9" s="27" t="s">
        <v>46</v>
      </c>
      <c r="B9" s="28">
        <v>87000</v>
      </c>
      <c r="C9" s="28">
        <v>85000</v>
      </c>
      <c r="D9" s="28">
        <v>75000</v>
      </c>
      <c r="E9" s="28">
        <f t="shared" si="0"/>
        <v>-6000</v>
      </c>
      <c r="F9" s="28">
        <v>69000</v>
      </c>
      <c r="G9" s="28">
        <f t="shared" si="1"/>
        <v>92</v>
      </c>
    </row>
    <row r="10" spans="1:8" x14ac:dyDescent="0.25">
      <c r="A10" s="30" t="s">
        <v>43</v>
      </c>
      <c r="B10" s="31">
        <v>87000</v>
      </c>
      <c r="C10" s="31">
        <v>85000</v>
      </c>
      <c r="D10" s="31">
        <v>75000</v>
      </c>
      <c r="E10" s="31">
        <f t="shared" si="0"/>
        <v>-6000</v>
      </c>
      <c r="F10" s="31">
        <v>69000</v>
      </c>
      <c r="G10" s="31">
        <f t="shared" si="1"/>
        <v>92</v>
      </c>
    </row>
    <row r="11" spans="1:8" x14ac:dyDescent="0.25">
      <c r="A11" s="33" t="s">
        <v>44</v>
      </c>
      <c r="B11" s="34">
        <v>87000</v>
      </c>
      <c r="C11" s="34">
        <v>85000</v>
      </c>
      <c r="D11" s="34">
        <v>75000</v>
      </c>
      <c r="E11" s="34">
        <f t="shared" si="0"/>
        <v>-6000</v>
      </c>
      <c r="F11" s="34">
        <v>69000</v>
      </c>
      <c r="G11" s="34">
        <f t="shared" si="1"/>
        <v>92</v>
      </c>
    </row>
    <row r="12" spans="1:8" x14ac:dyDescent="0.25">
      <c r="A12" s="27" t="s">
        <v>47</v>
      </c>
      <c r="B12" s="28">
        <v>3000</v>
      </c>
      <c r="C12" s="28">
        <v>3000</v>
      </c>
      <c r="D12" s="28">
        <v>3000</v>
      </c>
      <c r="E12" s="28">
        <f t="shared" si="0"/>
        <v>-3000</v>
      </c>
      <c r="F12" s="28">
        <v>0</v>
      </c>
      <c r="G12" s="28">
        <f t="shared" si="1"/>
        <v>0</v>
      </c>
    </row>
    <row r="13" spans="1:8" x14ac:dyDescent="0.25">
      <c r="A13" s="30" t="s">
        <v>43</v>
      </c>
      <c r="B13" s="31">
        <v>3000</v>
      </c>
      <c r="C13" s="31">
        <v>3000</v>
      </c>
      <c r="D13" s="31">
        <v>3000</v>
      </c>
      <c r="E13" s="31">
        <f t="shared" si="0"/>
        <v>-3000</v>
      </c>
      <c r="F13" s="31">
        <v>0</v>
      </c>
      <c r="G13" s="31">
        <f t="shared" si="1"/>
        <v>0</v>
      </c>
    </row>
    <row r="14" spans="1:8" x14ac:dyDescent="0.25">
      <c r="A14" s="33" t="s">
        <v>44</v>
      </c>
      <c r="B14" s="34">
        <v>3000</v>
      </c>
      <c r="C14" s="34">
        <v>3000</v>
      </c>
      <c r="D14" s="34">
        <v>3000</v>
      </c>
      <c r="E14" s="34">
        <f t="shared" si="0"/>
        <v>-3000</v>
      </c>
      <c r="F14" s="34">
        <v>0</v>
      </c>
      <c r="G14" s="34">
        <f t="shared" si="1"/>
        <v>0</v>
      </c>
    </row>
    <row r="15" spans="1:8" ht="26.25" x14ac:dyDescent="0.25">
      <c r="A15" s="25" t="s">
        <v>48</v>
      </c>
      <c r="B15" s="26">
        <v>14000</v>
      </c>
      <c r="C15" s="26">
        <v>20000</v>
      </c>
      <c r="D15" s="26">
        <v>22000</v>
      </c>
      <c r="E15" s="26">
        <f t="shared" si="0"/>
        <v>0</v>
      </c>
      <c r="F15" s="26">
        <v>22000</v>
      </c>
      <c r="G15" s="26">
        <f t="shared" si="1"/>
        <v>100</v>
      </c>
    </row>
    <row r="16" spans="1:8" x14ac:dyDescent="0.25">
      <c r="A16" s="27" t="s">
        <v>49</v>
      </c>
      <c r="B16" s="28">
        <v>14000</v>
      </c>
      <c r="C16" s="28">
        <v>20000</v>
      </c>
      <c r="D16" s="28">
        <v>22000</v>
      </c>
      <c r="E16" s="28">
        <f t="shared" si="0"/>
        <v>0</v>
      </c>
      <c r="F16" s="28">
        <v>22000</v>
      </c>
      <c r="G16" s="28">
        <f t="shared" si="1"/>
        <v>100</v>
      </c>
    </row>
    <row r="17" spans="1:7" x14ac:dyDescent="0.25">
      <c r="A17" s="30" t="s">
        <v>50</v>
      </c>
      <c r="B17" s="31">
        <v>14000</v>
      </c>
      <c r="C17" s="31">
        <v>20000</v>
      </c>
      <c r="D17" s="31">
        <v>22000</v>
      </c>
      <c r="E17" s="31">
        <f t="shared" si="0"/>
        <v>0</v>
      </c>
      <c r="F17" s="31">
        <v>22000</v>
      </c>
      <c r="G17" s="31">
        <f t="shared" si="1"/>
        <v>100</v>
      </c>
    </row>
    <row r="18" spans="1:7" x14ac:dyDescent="0.25">
      <c r="A18" s="33" t="s">
        <v>51</v>
      </c>
      <c r="B18" s="34">
        <v>1200</v>
      </c>
      <c r="C18" s="34">
        <v>1000</v>
      </c>
      <c r="D18" s="34">
        <v>1000</v>
      </c>
      <c r="E18" s="34">
        <f t="shared" si="0"/>
        <v>800</v>
      </c>
      <c r="F18" s="34">
        <v>1800</v>
      </c>
      <c r="G18" s="34">
        <f t="shared" si="1"/>
        <v>180</v>
      </c>
    </row>
    <row r="19" spans="1:7" x14ac:dyDescent="0.25">
      <c r="A19" s="33" t="s">
        <v>44</v>
      </c>
      <c r="B19" s="34">
        <v>8400</v>
      </c>
      <c r="C19" s="34">
        <v>8800</v>
      </c>
      <c r="D19" s="34">
        <v>11400</v>
      </c>
      <c r="E19" s="34">
        <f t="shared" si="0"/>
        <v>1600</v>
      </c>
      <c r="F19" s="34">
        <v>13000</v>
      </c>
      <c r="G19" s="34">
        <f t="shared" si="1"/>
        <v>114.03508771929825</v>
      </c>
    </row>
    <row r="20" spans="1:7" x14ac:dyDescent="0.25">
      <c r="A20" s="33" t="s">
        <v>45</v>
      </c>
      <c r="B20" s="35">
        <v>100</v>
      </c>
      <c r="C20" s="35">
        <v>100</v>
      </c>
      <c r="D20" s="35">
        <v>50</v>
      </c>
      <c r="E20" s="35">
        <f t="shared" si="0"/>
        <v>0</v>
      </c>
      <c r="F20" s="35">
        <v>50</v>
      </c>
      <c r="G20" s="35">
        <f t="shared" si="1"/>
        <v>100</v>
      </c>
    </row>
    <row r="21" spans="1:7" ht="26.25" x14ac:dyDescent="0.25">
      <c r="A21" s="33" t="s">
        <v>52</v>
      </c>
      <c r="B21" s="34">
        <v>1000</v>
      </c>
      <c r="C21" s="34">
        <v>1000</v>
      </c>
      <c r="D21" s="35">
        <v>500</v>
      </c>
      <c r="E21" s="35">
        <f t="shared" si="0"/>
        <v>500</v>
      </c>
      <c r="F21" s="35">
        <v>1000</v>
      </c>
      <c r="G21" s="35">
        <f t="shared" si="1"/>
        <v>200</v>
      </c>
    </row>
    <row r="22" spans="1:7" x14ac:dyDescent="0.25">
      <c r="A22" s="33" t="s">
        <v>53</v>
      </c>
      <c r="B22" s="34">
        <v>3300</v>
      </c>
      <c r="C22" s="34">
        <v>9100</v>
      </c>
      <c r="D22" s="34">
        <v>9050</v>
      </c>
      <c r="E22" s="34">
        <f t="shared" si="0"/>
        <v>-2900</v>
      </c>
      <c r="F22" s="34">
        <v>6150</v>
      </c>
      <c r="G22" s="34">
        <f t="shared" si="1"/>
        <v>67.95580110497238</v>
      </c>
    </row>
    <row r="23" spans="1:7" x14ac:dyDescent="0.25">
      <c r="A23" s="25" t="s">
        <v>54</v>
      </c>
      <c r="B23" s="26">
        <v>141692</v>
      </c>
      <c r="C23" s="26">
        <v>163078.5</v>
      </c>
      <c r="D23" s="26">
        <v>205078.5</v>
      </c>
      <c r="E23" s="26">
        <f>SUM(E24+E29+E35+E42+E47+E56+E61+E67)</f>
        <v>-21074.5</v>
      </c>
      <c r="F23" s="26">
        <f>SUM(F24+F29+F35+F42+F47+F56+F61+F67)</f>
        <v>184004</v>
      </c>
      <c r="G23" s="26">
        <f t="shared" si="1"/>
        <v>89.723691171917096</v>
      </c>
    </row>
    <row r="24" spans="1:7" x14ac:dyDescent="0.25">
      <c r="A24" s="27" t="s">
        <v>55</v>
      </c>
      <c r="B24" s="29">
        <v>266</v>
      </c>
      <c r="C24" s="28">
        <v>3929</v>
      </c>
      <c r="D24" s="28">
        <v>3929</v>
      </c>
      <c r="E24" s="28">
        <f t="shared" si="0"/>
        <v>-1487</v>
      </c>
      <c r="F24" s="28">
        <v>2442</v>
      </c>
      <c r="G24" s="28">
        <f t="shared" si="1"/>
        <v>62.153219648765592</v>
      </c>
    </row>
    <row r="25" spans="1:7" x14ac:dyDescent="0.25">
      <c r="A25" s="30" t="s">
        <v>56</v>
      </c>
      <c r="B25" s="32">
        <v>266</v>
      </c>
      <c r="C25" s="31">
        <v>3929</v>
      </c>
      <c r="D25" s="31">
        <v>3929</v>
      </c>
      <c r="E25" s="31">
        <f t="shared" si="0"/>
        <v>-1487</v>
      </c>
      <c r="F25" s="31">
        <v>2442</v>
      </c>
      <c r="G25" s="31">
        <f t="shared" si="1"/>
        <v>62.153219648765592</v>
      </c>
    </row>
    <row r="26" spans="1:7" x14ac:dyDescent="0.25">
      <c r="A26" s="33" t="s">
        <v>44</v>
      </c>
      <c r="B26" s="35">
        <v>266</v>
      </c>
      <c r="C26" s="35">
        <v>266</v>
      </c>
      <c r="D26" s="35">
        <v>266</v>
      </c>
      <c r="E26" s="35">
        <f t="shared" si="0"/>
        <v>263</v>
      </c>
      <c r="F26" s="35">
        <v>529</v>
      </c>
      <c r="G26" s="35"/>
    </row>
    <row r="27" spans="1:7" x14ac:dyDescent="0.25">
      <c r="A27" s="33" t="s">
        <v>53</v>
      </c>
      <c r="B27" s="35">
        <v>0</v>
      </c>
      <c r="C27" s="35">
        <v>663</v>
      </c>
      <c r="D27" s="35">
        <v>663</v>
      </c>
      <c r="E27" s="35">
        <f t="shared" si="0"/>
        <v>0</v>
      </c>
      <c r="F27" s="35">
        <v>663</v>
      </c>
      <c r="G27" s="35">
        <f t="shared" si="1"/>
        <v>100</v>
      </c>
    </row>
    <row r="28" spans="1:7" x14ac:dyDescent="0.25">
      <c r="A28" s="33" t="s">
        <v>57</v>
      </c>
      <c r="B28" s="35">
        <v>0</v>
      </c>
      <c r="C28" s="34">
        <v>3000</v>
      </c>
      <c r="D28" s="34">
        <v>3000</v>
      </c>
      <c r="E28" s="34">
        <f t="shared" si="0"/>
        <v>-1750</v>
      </c>
      <c r="F28" s="34">
        <v>1250</v>
      </c>
      <c r="G28" s="34">
        <f t="shared" si="1"/>
        <v>41.666666666666671</v>
      </c>
    </row>
    <row r="29" spans="1:7" ht="26.25" x14ac:dyDescent="0.25">
      <c r="A29" s="27" t="s">
        <v>58</v>
      </c>
      <c r="B29" s="28">
        <v>31070</v>
      </c>
      <c r="C29" s="28">
        <v>31070</v>
      </c>
      <c r="D29" s="28">
        <v>31070</v>
      </c>
      <c r="E29" s="28">
        <f t="shared" si="0"/>
        <v>-47</v>
      </c>
      <c r="F29" s="28">
        <v>31023</v>
      </c>
      <c r="G29" s="28">
        <f t="shared" si="1"/>
        <v>99.84872867718056</v>
      </c>
    </row>
    <row r="30" spans="1:7" x14ac:dyDescent="0.25">
      <c r="A30" s="36" t="s">
        <v>59</v>
      </c>
      <c r="B30" s="37">
        <v>31070</v>
      </c>
      <c r="C30" s="37">
        <v>31070</v>
      </c>
      <c r="D30" s="37">
        <v>31070</v>
      </c>
      <c r="E30" s="37">
        <f t="shared" si="0"/>
        <v>-47</v>
      </c>
      <c r="F30" s="37">
        <v>31023</v>
      </c>
      <c r="G30" s="37">
        <f t="shared" si="1"/>
        <v>99.84872867718056</v>
      </c>
    </row>
    <row r="31" spans="1:7" x14ac:dyDescent="0.25">
      <c r="A31" s="36" t="s">
        <v>60</v>
      </c>
      <c r="B31" s="37">
        <v>31070</v>
      </c>
      <c r="C31" s="37">
        <v>31070</v>
      </c>
      <c r="D31" s="37">
        <v>31070</v>
      </c>
      <c r="E31" s="37">
        <f t="shared" si="0"/>
        <v>-47</v>
      </c>
      <c r="F31" s="37">
        <v>31023</v>
      </c>
      <c r="G31" s="37">
        <f t="shared" si="1"/>
        <v>99.84872867718056</v>
      </c>
    </row>
    <row r="32" spans="1:7" ht="26.25" x14ac:dyDescent="0.25">
      <c r="A32" s="30" t="s">
        <v>61</v>
      </c>
      <c r="B32" s="31">
        <v>31070</v>
      </c>
      <c r="C32" s="31">
        <v>31070</v>
      </c>
      <c r="D32" s="31">
        <v>31070</v>
      </c>
      <c r="E32" s="31">
        <v>-47</v>
      </c>
      <c r="F32" s="31">
        <v>31023</v>
      </c>
      <c r="G32" s="31">
        <f t="shared" si="1"/>
        <v>99.84872867718056</v>
      </c>
    </row>
    <row r="33" spans="1:7" x14ac:dyDescent="0.25">
      <c r="A33" s="33" t="s">
        <v>53</v>
      </c>
      <c r="B33" s="35">
        <v>160</v>
      </c>
      <c r="C33" s="35">
        <v>160.32</v>
      </c>
      <c r="D33" s="35">
        <v>160.32</v>
      </c>
      <c r="E33" s="35">
        <v>-47</v>
      </c>
      <c r="F33" s="35">
        <v>113</v>
      </c>
      <c r="G33" s="43">
        <f t="shared" si="1"/>
        <v>70.484031936127749</v>
      </c>
    </row>
    <row r="34" spans="1:7" x14ac:dyDescent="0.25">
      <c r="A34" s="33" t="s">
        <v>57</v>
      </c>
      <c r="B34" s="34">
        <v>30910</v>
      </c>
      <c r="C34" s="34">
        <v>30909.68</v>
      </c>
      <c r="D34" s="34">
        <v>30909.68</v>
      </c>
      <c r="E34" s="34">
        <f t="shared" si="0"/>
        <v>0.31999999999970896</v>
      </c>
      <c r="F34" s="34">
        <v>30910</v>
      </c>
      <c r="G34" s="34">
        <f t="shared" si="1"/>
        <v>100.00103527438652</v>
      </c>
    </row>
    <row r="35" spans="1:7" x14ac:dyDescent="0.25">
      <c r="A35" s="27" t="s">
        <v>62</v>
      </c>
      <c r="B35" s="28">
        <v>10000</v>
      </c>
      <c r="C35" s="28">
        <v>10000</v>
      </c>
      <c r="D35" s="28">
        <v>12000</v>
      </c>
      <c r="E35" s="28">
        <f t="shared" si="0"/>
        <v>-8000</v>
      </c>
      <c r="F35" s="28">
        <v>4000</v>
      </c>
      <c r="G35" s="28">
        <f t="shared" si="1"/>
        <v>33.333333333333329</v>
      </c>
    </row>
    <row r="36" spans="1:7" x14ac:dyDescent="0.25">
      <c r="A36" s="36" t="s">
        <v>63</v>
      </c>
      <c r="B36" s="37">
        <v>10000</v>
      </c>
      <c r="C36" s="37">
        <v>10000</v>
      </c>
      <c r="D36" s="37">
        <v>12000</v>
      </c>
      <c r="E36" s="37">
        <f t="shared" si="0"/>
        <v>-8000</v>
      </c>
      <c r="F36" s="37">
        <v>4000</v>
      </c>
      <c r="G36" s="37">
        <f t="shared" si="1"/>
        <v>33.333333333333329</v>
      </c>
    </row>
    <row r="37" spans="1:7" x14ac:dyDescent="0.25">
      <c r="A37" s="36" t="s">
        <v>64</v>
      </c>
      <c r="B37" s="37">
        <v>10000</v>
      </c>
      <c r="C37" s="37">
        <v>10000</v>
      </c>
      <c r="D37" s="37">
        <v>12000</v>
      </c>
      <c r="E37" s="37">
        <f t="shared" si="0"/>
        <v>-8000</v>
      </c>
      <c r="F37" s="37">
        <v>4000</v>
      </c>
      <c r="G37" s="37">
        <f t="shared" si="1"/>
        <v>33.333333333333329</v>
      </c>
    </row>
    <row r="38" spans="1:7" x14ac:dyDescent="0.25">
      <c r="A38" s="30" t="s">
        <v>65</v>
      </c>
      <c r="B38" s="31">
        <v>10000</v>
      </c>
      <c r="C38" s="31">
        <v>10000</v>
      </c>
      <c r="D38" s="31">
        <v>12000</v>
      </c>
      <c r="E38" s="31">
        <f t="shared" si="0"/>
        <v>-8000</v>
      </c>
      <c r="F38" s="31">
        <v>4000</v>
      </c>
      <c r="G38" s="31">
        <f t="shared" si="1"/>
        <v>33.333333333333329</v>
      </c>
    </row>
    <row r="39" spans="1:7" x14ac:dyDescent="0.25">
      <c r="A39" s="33" t="s">
        <v>44</v>
      </c>
      <c r="B39" s="34">
        <v>5300</v>
      </c>
      <c r="C39" s="34">
        <v>5300</v>
      </c>
      <c r="D39" s="34">
        <v>7300</v>
      </c>
      <c r="E39" s="34">
        <f t="shared" si="0"/>
        <v>-3800</v>
      </c>
      <c r="F39" s="34">
        <v>3500</v>
      </c>
      <c r="G39" s="34">
        <f t="shared" si="1"/>
        <v>47.945205479452049</v>
      </c>
    </row>
    <row r="40" spans="1:7" ht="26.25" x14ac:dyDescent="0.25">
      <c r="A40" s="33" t="s">
        <v>52</v>
      </c>
      <c r="B40" s="34">
        <v>1000</v>
      </c>
      <c r="C40" s="34">
        <v>1000</v>
      </c>
      <c r="D40" s="34">
        <v>1000</v>
      </c>
      <c r="E40" s="34">
        <f t="shared" si="0"/>
        <v>-1000</v>
      </c>
      <c r="F40" s="34">
        <v>0</v>
      </c>
      <c r="G40" s="34">
        <f t="shared" si="1"/>
        <v>0</v>
      </c>
    </row>
    <row r="41" spans="1:7" x14ac:dyDescent="0.25">
      <c r="A41" s="33" t="s">
        <v>53</v>
      </c>
      <c r="B41" s="34">
        <v>3700</v>
      </c>
      <c r="C41" s="34">
        <v>3700</v>
      </c>
      <c r="D41" s="34">
        <v>3700</v>
      </c>
      <c r="E41" s="34">
        <f t="shared" si="0"/>
        <v>-3200</v>
      </c>
      <c r="F41" s="34">
        <v>500</v>
      </c>
      <c r="G41" s="34">
        <f t="shared" si="1"/>
        <v>13.513513513513514</v>
      </c>
    </row>
    <row r="42" spans="1:7" x14ac:dyDescent="0.25">
      <c r="A42" s="27" t="s">
        <v>66</v>
      </c>
      <c r="B42" s="28">
        <v>7800</v>
      </c>
      <c r="C42" s="28">
        <v>8000</v>
      </c>
      <c r="D42" s="28">
        <v>9500</v>
      </c>
      <c r="E42" s="28">
        <f t="shared" si="0"/>
        <v>-3500</v>
      </c>
      <c r="F42" s="28">
        <v>6000</v>
      </c>
      <c r="G42" s="28">
        <f t="shared" si="1"/>
        <v>63.157894736842103</v>
      </c>
    </row>
    <row r="43" spans="1:7" x14ac:dyDescent="0.25">
      <c r="A43" s="36" t="s">
        <v>67</v>
      </c>
      <c r="B43" s="37">
        <v>7800</v>
      </c>
      <c r="C43" s="37">
        <v>8000</v>
      </c>
      <c r="D43" s="37">
        <v>9500</v>
      </c>
      <c r="E43" s="37">
        <f t="shared" si="0"/>
        <v>-3500</v>
      </c>
      <c r="F43" s="37">
        <v>6000</v>
      </c>
      <c r="G43" s="37">
        <f t="shared" si="1"/>
        <v>63.157894736842103</v>
      </c>
    </row>
    <row r="44" spans="1:7" x14ac:dyDescent="0.25">
      <c r="A44" s="30" t="s">
        <v>68</v>
      </c>
      <c r="B44" s="31">
        <v>7800</v>
      </c>
      <c r="C44" s="31">
        <v>8000</v>
      </c>
      <c r="D44" s="31">
        <v>9500</v>
      </c>
      <c r="E44" s="31">
        <f t="shared" si="0"/>
        <v>-3500</v>
      </c>
      <c r="F44" s="31">
        <v>6000</v>
      </c>
      <c r="G44" s="31">
        <f t="shared" si="1"/>
        <v>63.157894736842103</v>
      </c>
    </row>
    <row r="45" spans="1:7" x14ac:dyDescent="0.25">
      <c r="A45" s="33" t="s">
        <v>44</v>
      </c>
      <c r="B45" s="34">
        <v>7600</v>
      </c>
      <c r="C45" s="34">
        <v>7600</v>
      </c>
      <c r="D45" s="34">
        <v>9100</v>
      </c>
      <c r="E45" s="34">
        <f t="shared" si="0"/>
        <v>-3300</v>
      </c>
      <c r="F45" s="34">
        <v>5800</v>
      </c>
      <c r="G45" s="34">
        <f t="shared" si="1"/>
        <v>63.73626373626373</v>
      </c>
    </row>
    <row r="46" spans="1:7" ht="26.25" x14ac:dyDescent="0.25">
      <c r="A46" s="33" t="s">
        <v>52</v>
      </c>
      <c r="B46" s="35">
        <v>200</v>
      </c>
      <c r="C46" s="35">
        <v>400</v>
      </c>
      <c r="D46" s="35">
        <v>400</v>
      </c>
      <c r="E46" s="35">
        <f t="shared" si="0"/>
        <v>-200</v>
      </c>
      <c r="F46" s="35">
        <v>200</v>
      </c>
      <c r="G46" s="35">
        <f t="shared" si="1"/>
        <v>50</v>
      </c>
    </row>
    <row r="47" spans="1:7" x14ac:dyDescent="0.25">
      <c r="A47" s="27" t="s">
        <v>69</v>
      </c>
      <c r="B47" s="28">
        <v>43800</v>
      </c>
      <c r="C47" s="28">
        <v>50859.5</v>
      </c>
      <c r="D47" s="28">
        <v>50859.5</v>
      </c>
      <c r="E47" s="28">
        <v>-5673.5</v>
      </c>
      <c r="F47" s="28">
        <v>45186</v>
      </c>
      <c r="G47" s="28">
        <f t="shared" si="1"/>
        <v>88.84475859967165</v>
      </c>
    </row>
    <row r="48" spans="1:7" x14ac:dyDescent="0.25">
      <c r="A48" s="36" t="s">
        <v>70</v>
      </c>
      <c r="B48" s="37">
        <v>43800</v>
      </c>
      <c r="C48" s="37">
        <v>50859.5</v>
      </c>
      <c r="D48" s="37">
        <v>50859.5</v>
      </c>
      <c r="E48" s="37">
        <v>-5673.5</v>
      </c>
      <c r="F48" s="37">
        <v>45186</v>
      </c>
      <c r="G48" s="37">
        <f t="shared" si="1"/>
        <v>88.84475859967165</v>
      </c>
    </row>
    <row r="49" spans="1:7" x14ac:dyDescent="0.25">
      <c r="A49" s="30" t="s">
        <v>71</v>
      </c>
      <c r="B49" s="31">
        <v>43800</v>
      </c>
      <c r="C49" s="31">
        <v>50859.5</v>
      </c>
      <c r="D49" s="31">
        <v>50859.5</v>
      </c>
      <c r="E49" s="31">
        <v>-5673.5</v>
      </c>
      <c r="F49" s="31">
        <v>45186</v>
      </c>
      <c r="G49" s="31">
        <f t="shared" si="1"/>
        <v>88.84475859967165</v>
      </c>
    </row>
    <row r="50" spans="1:7" x14ac:dyDescent="0.25">
      <c r="A50" s="33" t="s">
        <v>51</v>
      </c>
      <c r="B50" s="34">
        <v>300</v>
      </c>
      <c r="C50" s="33">
        <v>0</v>
      </c>
      <c r="D50" s="33">
        <v>0</v>
      </c>
      <c r="E50" s="33">
        <v>175</v>
      </c>
      <c r="F50" s="33">
        <v>175</v>
      </c>
      <c r="G50" s="33"/>
    </row>
    <row r="51" spans="1:7" x14ac:dyDescent="0.25">
      <c r="A51" s="33" t="s">
        <v>44</v>
      </c>
      <c r="B51" s="34">
        <v>5000</v>
      </c>
      <c r="C51" s="34">
        <v>11500</v>
      </c>
      <c r="D51" s="34">
        <v>11500</v>
      </c>
      <c r="E51" s="34">
        <v>-2649</v>
      </c>
      <c r="F51" s="34">
        <v>8851</v>
      </c>
      <c r="G51" s="34">
        <f t="shared" si="1"/>
        <v>76.96521739130435</v>
      </c>
    </row>
    <row r="52" spans="1:7" ht="26.25" x14ac:dyDescent="0.25">
      <c r="A52" s="33" t="s">
        <v>52</v>
      </c>
      <c r="B52" s="34">
        <v>1000</v>
      </c>
      <c r="C52" s="34">
        <v>1000</v>
      </c>
      <c r="D52" s="34">
        <v>1000</v>
      </c>
      <c r="E52" s="34">
        <f t="shared" si="0"/>
        <v>-900</v>
      </c>
      <c r="F52" s="34">
        <v>100</v>
      </c>
      <c r="G52" s="34">
        <f t="shared" si="1"/>
        <v>10</v>
      </c>
    </row>
    <row r="53" spans="1:7" x14ac:dyDescent="0.25">
      <c r="A53" s="33" t="s">
        <v>72</v>
      </c>
      <c r="B53" s="35">
        <v>0</v>
      </c>
      <c r="C53" s="35">
        <v>859.5</v>
      </c>
      <c r="D53" s="35">
        <v>859.5</v>
      </c>
      <c r="E53" s="35">
        <v>0.5</v>
      </c>
      <c r="F53" s="35">
        <v>860</v>
      </c>
      <c r="G53" s="43">
        <f t="shared" si="1"/>
        <v>100.05817335660268</v>
      </c>
    </row>
    <row r="54" spans="1:7" x14ac:dyDescent="0.25">
      <c r="A54" s="33" t="s">
        <v>53</v>
      </c>
      <c r="B54" s="34">
        <v>7500</v>
      </c>
      <c r="C54" s="34">
        <v>7500</v>
      </c>
      <c r="D54" s="34">
        <v>7500</v>
      </c>
      <c r="E54" s="34">
        <f t="shared" si="0"/>
        <v>-2300</v>
      </c>
      <c r="F54" s="34">
        <v>5200</v>
      </c>
      <c r="G54" s="34">
        <f t="shared" si="1"/>
        <v>69.333333333333343</v>
      </c>
    </row>
    <row r="55" spans="1:7" x14ac:dyDescent="0.25">
      <c r="A55" s="33" t="s">
        <v>57</v>
      </c>
      <c r="B55" s="34">
        <v>30000</v>
      </c>
      <c r="C55" s="34">
        <v>30000</v>
      </c>
      <c r="D55" s="34">
        <v>30000</v>
      </c>
      <c r="E55" s="34">
        <f t="shared" si="0"/>
        <v>0</v>
      </c>
      <c r="F55" s="34">
        <v>30000</v>
      </c>
      <c r="G55" s="34">
        <f t="shared" si="1"/>
        <v>100</v>
      </c>
    </row>
    <row r="56" spans="1:7" x14ac:dyDescent="0.25">
      <c r="A56" s="27" t="s">
        <v>73</v>
      </c>
      <c r="B56" s="28">
        <v>43606</v>
      </c>
      <c r="C56" s="28">
        <v>54050</v>
      </c>
      <c r="D56" s="28">
        <v>92500</v>
      </c>
      <c r="E56" s="28">
        <f t="shared" si="0"/>
        <v>-1307</v>
      </c>
      <c r="F56" s="28">
        <v>91193</v>
      </c>
      <c r="G56" s="28">
        <f t="shared" si="1"/>
        <v>98.587027027027034</v>
      </c>
    </row>
    <row r="57" spans="1:7" x14ac:dyDescent="0.25">
      <c r="A57" s="36" t="s">
        <v>70</v>
      </c>
      <c r="B57" s="37">
        <v>43606</v>
      </c>
      <c r="C57" s="37">
        <v>54050</v>
      </c>
      <c r="D57" s="37">
        <v>92500</v>
      </c>
      <c r="E57" s="37">
        <f t="shared" si="0"/>
        <v>-1307</v>
      </c>
      <c r="F57" s="37">
        <v>91193</v>
      </c>
      <c r="G57" s="37">
        <f t="shared" si="1"/>
        <v>98.587027027027034</v>
      </c>
    </row>
    <row r="58" spans="1:7" x14ac:dyDescent="0.25">
      <c r="A58" s="30" t="s">
        <v>74</v>
      </c>
      <c r="B58" s="31">
        <v>43606</v>
      </c>
      <c r="C58" s="31">
        <v>54050</v>
      </c>
      <c r="D58" s="31">
        <v>92500</v>
      </c>
      <c r="E58" s="31">
        <f t="shared" si="0"/>
        <v>-1307</v>
      </c>
      <c r="F58" s="31">
        <v>91193</v>
      </c>
      <c r="G58" s="31">
        <f t="shared" si="1"/>
        <v>98.587027027027034</v>
      </c>
    </row>
    <row r="59" spans="1:7" x14ac:dyDescent="0.25">
      <c r="A59" s="30" t="s">
        <v>75</v>
      </c>
      <c r="B59" s="31">
        <v>43606</v>
      </c>
      <c r="C59" s="31">
        <v>54050</v>
      </c>
      <c r="D59" s="31">
        <v>92500</v>
      </c>
      <c r="E59" s="31">
        <f t="shared" si="0"/>
        <v>-1307</v>
      </c>
      <c r="F59" s="31">
        <v>91193</v>
      </c>
      <c r="G59" s="31">
        <f t="shared" si="1"/>
        <v>98.587027027027034</v>
      </c>
    </row>
    <row r="60" spans="1:7" x14ac:dyDescent="0.25">
      <c r="A60" s="33" t="s">
        <v>44</v>
      </c>
      <c r="B60" s="34">
        <v>43606</v>
      </c>
      <c r="C60" s="34">
        <v>54050</v>
      </c>
      <c r="D60" s="34">
        <v>92500</v>
      </c>
      <c r="E60" s="34">
        <f t="shared" si="0"/>
        <v>-1307</v>
      </c>
      <c r="F60" s="34">
        <v>91193</v>
      </c>
      <c r="G60" s="34">
        <f t="shared" si="1"/>
        <v>98.587027027027034</v>
      </c>
    </row>
    <row r="61" spans="1:7" x14ac:dyDescent="0.25">
      <c r="A61" s="27" t="s">
        <v>76</v>
      </c>
      <c r="B61" s="29">
        <v>50</v>
      </c>
      <c r="C61" s="29">
        <v>70</v>
      </c>
      <c r="D61" s="29">
        <v>120</v>
      </c>
      <c r="E61" s="29">
        <f t="shared" si="0"/>
        <v>-14</v>
      </c>
      <c r="F61" s="29">
        <v>106</v>
      </c>
      <c r="G61" s="65">
        <f t="shared" si="1"/>
        <v>88.333333333333329</v>
      </c>
    </row>
    <row r="62" spans="1:7" x14ac:dyDescent="0.25">
      <c r="A62" s="36" t="s">
        <v>77</v>
      </c>
      <c r="B62" s="39">
        <v>50</v>
      </c>
      <c r="C62" s="39">
        <v>70</v>
      </c>
      <c r="D62" s="39">
        <v>120</v>
      </c>
      <c r="E62" s="39">
        <f t="shared" si="0"/>
        <v>-14</v>
      </c>
      <c r="F62" s="39">
        <v>106</v>
      </c>
      <c r="G62" s="61">
        <f t="shared" si="1"/>
        <v>88.333333333333329</v>
      </c>
    </row>
    <row r="63" spans="1:7" x14ac:dyDescent="0.25">
      <c r="A63" s="36" t="s">
        <v>78</v>
      </c>
      <c r="B63" s="39">
        <v>50</v>
      </c>
      <c r="C63" s="39">
        <v>70</v>
      </c>
      <c r="D63" s="39">
        <v>120</v>
      </c>
      <c r="E63" s="39">
        <f t="shared" si="0"/>
        <v>-14</v>
      </c>
      <c r="F63" s="39">
        <v>106</v>
      </c>
      <c r="G63" s="61">
        <f t="shared" si="1"/>
        <v>88.333333333333329</v>
      </c>
    </row>
    <row r="64" spans="1:7" x14ac:dyDescent="0.25">
      <c r="A64" s="30" t="s">
        <v>79</v>
      </c>
      <c r="B64" s="32">
        <v>50</v>
      </c>
      <c r="C64" s="32">
        <v>70</v>
      </c>
      <c r="D64" s="32">
        <v>120</v>
      </c>
      <c r="E64" s="32">
        <f t="shared" si="0"/>
        <v>-14</v>
      </c>
      <c r="F64" s="32">
        <v>106</v>
      </c>
      <c r="G64" s="62">
        <f t="shared" si="1"/>
        <v>88.333333333333329</v>
      </c>
    </row>
    <row r="65" spans="1:7" x14ac:dyDescent="0.25">
      <c r="A65" s="30" t="s">
        <v>80</v>
      </c>
      <c r="B65" s="32">
        <v>50</v>
      </c>
      <c r="C65" s="32">
        <v>70</v>
      </c>
      <c r="D65" s="32">
        <v>120</v>
      </c>
      <c r="E65" s="32">
        <f t="shared" si="0"/>
        <v>-14</v>
      </c>
      <c r="F65" s="32">
        <v>106</v>
      </c>
      <c r="G65" s="62">
        <f t="shared" si="1"/>
        <v>88.333333333333329</v>
      </c>
    </row>
    <row r="66" spans="1:7" x14ac:dyDescent="0.25">
      <c r="A66" s="33" t="s">
        <v>45</v>
      </c>
      <c r="B66" s="35">
        <v>50</v>
      </c>
      <c r="C66" s="35">
        <v>70</v>
      </c>
      <c r="D66" s="35">
        <v>120</v>
      </c>
      <c r="E66" s="35">
        <f t="shared" si="0"/>
        <v>-14</v>
      </c>
      <c r="F66" s="35">
        <v>106</v>
      </c>
      <c r="G66" s="43">
        <f t="shared" si="1"/>
        <v>88.333333333333329</v>
      </c>
    </row>
    <row r="67" spans="1:7" x14ac:dyDescent="0.25">
      <c r="A67" s="27" t="s">
        <v>81</v>
      </c>
      <c r="B67" s="28">
        <v>5100</v>
      </c>
      <c r="C67" s="28">
        <v>5100</v>
      </c>
      <c r="D67" s="28">
        <v>5100</v>
      </c>
      <c r="E67" s="28">
        <v>-1046</v>
      </c>
      <c r="F67" s="28">
        <v>4054</v>
      </c>
      <c r="G67" s="28">
        <f t="shared" si="1"/>
        <v>79.490196078431381</v>
      </c>
    </row>
    <row r="68" spans="1:7" x14ac:dyDescent="0.25">
      <c r="A68" s="30" t="s">
        <v>56</v>
      </c>
      <c r="B68" s="31">
        <v>5100</v>
      </c>
      <c r="C68" s="31">
        <v>5100</v>
      </c>
      <c r="D68" s="31">
        <v>5100</v>
      </c>
      <c r="E68" s="31">
        <v>-1046</v>
      </c>
      <c r="F68" s="31">
        <v>4054</v>
      </c>
      <c r="G68" s="31">
        <f t="shared" ref="G68:G82" si="2">SUM(F68/D68*100)</f>
        <v>79.490196078431381</v>
      </c>
    </row>
    <row r="69" spans="1:7" x14ac:dyDescent="0.25">
      <c r="A69" s="33" t="s">
        <v>44</v>
      </c>
      <c r="B69" s="34">
        <v>1100</v>
      </c>
      <c r="C69" s="34">
        <v>1100</v>
      </c>
      <c r="D69" s="34">
        <v>1100</v>
      </c>
      <c r="E69" s="34">
        <f t="shared" ref="E69:E82" si="3">SUM(F69-D69)</f>
        <v>0</v>
      </c>
      <c r="F69" s="34">
        <v>1100</v>
      </c>
      <c r="G69" s="34">
        <f t="shared" si="2"/>
        <v>100</v>
      </c>
    </row>
    <row r="70" spans="1:7" ht="26.25" x14ac:dyDescent="0.25">
      <c r="A70" s="33" t="s">
        <v>52</v>
      </c>
      <c r="B70" s="34">
        <v>4000</v>
      </c>
      <c r="C70" s="34">
        <v>4000</v>
      </c>
      <c r="D70" s="34">
        <v>4000</v>
      </c>
      <c r="E70" s="34">
        <v>-1046</v>
      </c>
      <c r="F70" s="34">
        <v>2954</v>
      </c>
      <c r="G70" s="34">
        <f t="shared" si="2"/>
        <v>73.850000000000009</v>
      </c>
    </row>
    <row r="71" spans="1:7" ht="26.25" x14ac:dyDescent="0.25">
      <c r="A71" s="25" t="s">
        <v>82</v>
      </c>
      <c r="B71" s="26">
        <v>6000</v>
      </c>
      <c r="C71" s="26">
        <v>6000</v>
      </c>
      <c r="D71" s="26">
        <v>8500</v>
      </c>
      <c r="E71" s="26">
        <v>-269</v>
      </c>
      <c r="F71" s="26">
        <v>8231</v>
      </c>
      <c r="G71" s="26">
        <f t="shared" si="2"/>
        <v>96.835294117647067</v>
      </c>
    </row>
    <row r="72" spans="1:7" x14ac:dyDescent="0.25">
      <c r="A72" s="27" t="s">
        <v>83</v>
      </c>
      <c r="B72" s="28">
        <v>6000</v>
      </c>
      <c r="C72" s="28">
        <v>6000</v>
      </c>
      <c r="D72" s="28">
        <v>8500</v>
      </c>
      <c r="E72" s="28">
        <v>-269</v>
      </c>
      <c r="F72" s="28">
        <v>8231</v>
      </c>
      <c r="G72" s="28">
        <f t="shared" si="2"/>
        <v>96.835294117647067</v>
      </c>
    </row>
    <row r="73" spans="1:7" x14ac:dyDescent="0.25">
      <c r="A73" s="30" t="s">
        <v>56</v>
      </c>
      <c r="B73" s="31">
        <v>6000</v>
      </c>
      <c r="C73" s="31">
        <v>6000</v>
      </c>
      <c r="D73" s="31">
        <v>8500</v>
      </c>
      <c r="E73" s="31">
        <v>-269</v>
      </c>
      <c r="F73" s="31">
        <v>8231</v>
      </c>
      <c r="G73" s="31">
        <f t="shared" si="2"/>
        <v>96.835294117647067</v>
      </c>
    </row>
    <row r="74" spans="1:7" x14ac:dyDescent="0.25">
      <c r="A74" s="33" t="s">
        <v>44</v>
      </c>
      <c r="B74" s="34">
        <v>6000</v>
      </c>
      <c r="C74" s="34">
        <v>6000</v>
      </c>
      <c r="D74" s="34">
        <v>8500</v>
      </c>
      <c r="E74" s="34">
        <v>-269</v>
      </c>
      <c r="F74" s="34">
        <v>8231</v>
      </c>
      <c r="G74" s="34">
        <f t="shared" si="2"/>
        <v>96.835294117647067</v>
      </c>
    </row>
    <row r="75" spans="1:7" x14ac:dyDescent="0.25">
      <c r="A75" s="25" t="s">
        <v>84</v>
      </c>
      <c r="B75" s="26">
        <v>1237000</v>
      </c>
      <c r="C75" s="26">
        <v>1500000</v>
      </c>
      <c r="D75" s="26">
        <v>1500000</v>
      </c>
      <c r="E75" s="26">
        <v>23554</v>
      </c>
      <c r="F75" s="26">
        <v>1523554</v>
      </c>
      <c r="G75" s="26">
        <f t="shared" si="2"/>
        <v>101.57026666666667</v>
      </c>
    </row>
    <row r="76" spans="1:7" x14ac:dyDescent="0.25">
      <c r="A76" s="27" t="s">
        <v>85</v>
      </c>
      <c r="B76" s="28">
        <v>1237000</v>
      </c>
      <c r="C76" s="28">
        <v>1500000</v>
      </c>
      <c r="D76" s="28">
        <v>1500000</v>
      </c>
      <c r="E76" s="28">
        <v>23554</v>
      </c>
      <c r="F76" s="28">
        <v>1523554</v>
      </c>
      <c r="G76" s="28">
        <f t="shared" si="2"/>
        <v>101.57026666666667</v>
      </c>
    </row>
    <row r="77" spans="1:7" x14ac:dyDescent="0.25">
      <c r="A77" s="36" t="s">
        <v>70</v>
      </c>
      <c r="B77" s="37">
        <v>1237000</v>
      </c>
      <c r="C77" s="37">
        <v>1500000</v>
      </c>
      <c r="D77" s="37">
        <v>1500000</v>
      </c>
      <c r="E77" s="37">
        <v>23554</v>
      </c>
      <c r="F77" s="37">
        <v>1523554</v>
      </c>
      <c r="G77" s="37">
        <f t="shared" si="2"/>
        <v>101.57026666666667</v>
      </c>
    </row>
    <row r="78" spans="1:7" x14ac:dyDescent="0.25">
      <c r="A78" s="36" t="s">
        <v>86</v>
      </c>
      <c r="B78" s="37">
        <v>1237000</v>
      </c>
      <c r="C78" s="37">
        <v>1500000</v>
      </c>
      <c r="D78" s="37">
        <v>1500000</v>
      </c>
      <c r="E78" s="37">
        <v>23554</v>
      </c>
      <c r="F78" s="37">
        <v>1523554</v>
      </c>
      <c r="G78" s="37">
        <f t="shared" si="2"/>
        <v>101.57026666666667</v>
      </c>
    </row>
    <row r="79" spans="1:7" x14ac:dyDescent="0.25">
      <c r="A79" s="30" t="s">
        <v>87</v>
      </c>
      <c r="B79" s="31">
        <v>1237000</v>
      </c>
      <c r="C79" s="31">
        <v>1500000</v>
      </c>
      <c r="D79" s="31">
        <v>1500000</v>
      </c>
      <c r="E79" s="31">
        <v>23554</v>
      </c>
      <c r="F79" s="31">
        <v>1522954</v>
      </c>
      <c r="G79" s="31">
        <v>101.57</v>
      </c>
    </row>
    <row r="80" spans="1:7" x14ac:dyDescent="0.25">
      <c r="A80" s="33" t="s">
        <v>51</v>
      </c>
      <c r="B80" s="34">
        <v>1230000</v>
      </c>
      <c r="C80" s="34">
        <v>1499000</v>
      </c>
      <c r="D80" s="34">
        <v>1499000</v>
      </c>
      <c r="E80" s="34">
        <v>23600</v>
      </c>
      <c r="F80" s="34">
        <v>1522000</v>
      </c>
      <c r="G80" s="34">
        <f t="shared" si="2"/>
        <v>101.53435623749165</v>
      </c>
    </row>
    <row r="81" spans="1:7" x14ac:dyDescent="0.25">
      <c r="A81" s="33" t="s">
        <v>44</v>
      </c>
      <c r="B81" s="34">
        <v>5000</v>
      </c>
      <c r="C81" s="35">
        <v>550</v>
      </c>
      <c r="D81" s="35">
        <v>550</v>
      </c>
      <c r="E81" s="35">
        <f t="shared" si="3"/>
        <v>-1</v>
      </c>
      <c r="F81" s="35">
        <v>549</v>
      </c>
      <c r="G81" s="43">
        <f t="shared" si="2"/>
        <v>99.818181818181813</v>
      </c>
    </row>
    <row r="82" spans="1:7" x14ac:dyDescent="0.25">
      <c r="A82" s="33" t="s">
        <v>45</v>
      </c>
      <c r="B82" s="34">
        <v>2000</v>
      </c>
      <c r="C82" s="35">
        <v>450</v>
      </c>
      <c r="D82" s="35">
        <v>450</v>
      </c>
      <c r="E82" s="35">
        <f t="shared" si="3"/>
        <v>-45</v>
      </c>
      <c r="F82" s="35">
        <v>405</v>
      </c>
      <c r="G82" s="35">
        <f t="shared" si="2"/>
        <v>90</v>
      </c>
    </row>
  </sheetData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OPĆI DIO SAŽETAK</vt:lpstr>
      <vt:lpstr>PR I RA - EKONOM KLAS</vt:lpstr>
      <vt:lpstr>PR I RA PO IZVOR</vt:lpstr>
      <vt:lpstr>RA FUNKC KLAS</vt:lpstr>
      <vt:lpstr>RAČUN FINANCIRANJA- EKONOM KLAS</vt:lpstr>
      <vt:lpstr>RAČUN FINANCIRANJA - IZVOR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Računovodstvo</cp:lastModifiedBy>
  <cp:lastPrinted>2024-12-16T09:50:40Z</cp:lastPrinted>
  <dcterms:created xsi:type="dcterms:W3CDTF">2024-08-28T10:24:50Z</dcterms:created>
  <dcterms:modified xsi:type="dcterms:W3CDTF">2024-12-16T09:50:44Z</dcterms:modified>
</cp:coreProperties>
</file>